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3cdeed8725aaa31/"/>
    </mc:Choice>
  </mc:AlternateContent>
  <xr:revisionPtr revIDLastSave="11" documentId="8_{8FDEE205-4491-40CB-B4B5-BD09414B4F84}" xr6:coauthVersionLast="47" xr6:coauthVersionMax="47" xr10:uidLastSave="{042DCF18-0109-4B91-B2F7-A0521FED2F26}"/>
  <bookViews>
    <workbookView xWindow="-120" yWindow="-120" windowWidth="29040" windowHeight="15840" xr2:uid="{00000000-000D-0000-FFFF-FFFF00000000}"/>
  </bookViews>
  <sheets>
    <sheet name="Elan Keppnisskíði " sheetId="3" r:id="rId1"/>
    <sheet name="Elan Keppnisskíði Vinnuskj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6" i="2" l="1"/>
  <c r="Z36" i="2"/>
  <c r="W38" i="2"/>
  <c r="Z38" i="2"/>
  <c r="W39" i="2"/>
  <c r="Z39" i="2"/>
  <c r="W35" i="2"/>
  <c r="Z35" i="2"/>
  <c r="R10" i="2"/>
  <c r="R27" i="2"/>
  <c r="S10" i="2" s="1"/>
  <c r="AB10" i="2" s="1"/>
  <c r="AA10" i="2" s="1"/>
  <c r="R11" i="2"/>
  <c r="R29" i="2"/>
  <c r="X11" i="2"/>
  <c r="W11" i="2"/>
  <c r="Z11" i="2" s="1"/>
  <c r="AB13" i="2"/>
  <c r="X10" i="2"/>
  <c r="R47" i="3"/>
  <c r="R46" i="3"/>
  <c r="R45" i="3"/>
  <c r="R44" i="3"/>
  <c r="R41" i="3"/>
  <c r="R37" i="3"/>
  <c r="R36" i="3"/>
  <c r="R34" i="3"/>
  <c r="R33" i="3"/>
  <c r="R29" i="3"/>
  <c r="R28" i="3"/>
  <c r="R26" i="3"/>
  <c r="R25" i="3"/>
  <c r="R21" i="3"/>
  <c r="S21" i="3" s="1"/>
  <c r="R20" i="3"/>
  <c r="S20" i="3" s="1"/>
  <c r="R19" i="3"/>
  <c r="S19" i="3" s="1"/>
  <c r="R17" i="3"/>
  <c r="R16" i="3"/>
  <c r="R14" i="3"/>
  <c r="S14" i="3" s="1"/>
  <c r="R13" i="3"/>
  <c r="S13" i="3"/>
  <c r="R11" i="3"/>
  <c r="R10" i="3"/>
  <c r="R48" i="2"/>
  <c r="AB48" i="2"/>
  <c r="X48" i="2"/>
  <c r="W48" i="2"/>
  <c r="Z48" i="2" s="1"/>
  <c r="AA48" i="2" s="1"/>
  <c r="X22" i="2"/>
  <c r="W22" i="2"/>
  <c r="Z22" i="2" s="1"/>
  <c r="X21" i="2"/>
  <c r="W21" i="2"/>
  <c r="X20" i="2"/>
  <c r="W20" i="2"/>
  <c r="Z20" i="2"/>
  <c r="R20" i="2"/>
  <c r="R31" i="2"/>
  <c r="S20" i="2" s="1"/>
  <c r="AB20" i="2" s="1"/>
  <c r="AA20" i="2" s="1"/>
  <c r="X18" i="2"/>
  <c r="W18" i="2"/>
  <c r="Z18" i="2"/>
  <c r="R18" i="2"/>
  <c r="R30" i="2"/>
  <c r="S18" i="2" s="1"/>
  <c r="AB18" i="2" s="1"/>
  <c r="AA18" i="2" s="1"/>
  <c r="X17" i="2"/>
  <c r="Z17" i="2" s="1"/>
  <c r="W17" i="2"/>
  <c r="W15" i="2"/>
  <c r="Z15" i="2" s="1"/>
  <c r="X15" i="2"/>
  <c r="X14" i="2"/>
  <c r="Z14" i="2" s="1"/>
  <c r="W14" i="2"/>
  <c r="R14" i="2"/>
  <c r="X12" i="2"/>
  <c r="W12" i="2"/>
  <c r="Z12" i="2" s="1"/>
  <c r="R12" i="2"/>
  <c r="S12" i="2" s="1"/>
  <c r="AB12" i="2" s="1"/>
  <c r="AA12" i="2" s="1"/>
  <c r="W10" i="2"/>
  <c r="Z10" i="2" s="1"/>
  <c r="R49" i="2"/>
  <c r="R47" i="2"/>
  <c r="R46" i="2"/>
  <c r="R43" i="2"/>
  <c r="R39" i="2"/>
  <c r="R38" i="2"/>
  <c r="R36" i="2"/>
  <c r="R35" i="2"/>
  <c r="R26" i="2"/>
  <c r="R22" i="2"/>
  <c r="S22" i="2" s="1"/>
  <c r="AB22" i="2" s="1"/>
  <c r="R21" i="2"/>
  <c r="S21" i="2"/>
  <c r="AB21" i="2" s="1"/>
  <c r="AA21" i="2" s="1"/>
  <c r="R17" i="2"/>
  <c r="R15" i="2"/>
  <c r="S17" i="3"/>
  <c r="Z21" i="2"/>
  <c r="S17" i="2"/>
  <c r="AB17" i="2" s="1"/>
  <c r="AA17" i="2" s="1"/>
  <c r="S14" i="2"/>
  <c r="AB14" i="2" s="1"/>
  <c r="AA14" i="2" s="1"/>
  <c r="S15" i="2"/>
  <c r="AB15" i="2" s="1"/>
  <c r="AA15" i="2" s="1"/>
  <c r="S11" i="2"/>
  <c r="AB11" i="2" s="1"/>
  <c r="S11" i="3" l="1"/>
  <c r="S10" i="3"/>
  <c r="S16" i="3"/>
  <c r="AA11" i="2"/>
  <c r="AA22" i="2"/>
</calcChain>
</file>

<file path=xl/sharedStrings.xml><?xml version="1.0" encoding="utf-8"?>
<sst xmlns="http://schemas.openxmlformats.org/spreadsheetml/2006/main" count="444" uniqueCount="150">
  <si>
    <t>Nafn</t>
  </si>
  <si>
    <t xml:space="preserve"> </t>
  </si>
  <si>
    <t>Skíði</t>
  </si>
  <si>
    <t>Númer</t>
  </si>
  <si>
    <t>Plata</t>
  </si>
  <si>
    <t>Ráðlögð binding</t>
  </si>
  <si>
    <t>Verð</t>
  </si>
  <si>
    <t>Afsláttur</t>
  </si>
  <si>
    <t>Afsl.verð</t>
  </si>
  <si>
    <t>Svigskíði</t>
  </si>
  <si>
    <t>Barnaskíði</t>
  </si>
  <si>
    <t>Bindingar</t>
  </si>
  <si>
    <t>DIN</t>
  </si>
  <si>
    <t>Litur</t>
  </si>
  <si>
    <t>AA0.F17</t>
  </si>
  <si>
    <t>Fullorðinsskíði</t>
  </si>
  <si>
    <t>Unglingaskíði</t>
  </si>
  <si>
    <t>EP 14 WC</t>
  </si>
  <si>
    <t>ER 17.0 FF++</t>
  </si>
  <si>
    <t>AA0.F15</t>
  </si>
  <si>
    <t>Stórsvigsskíði</t>
  </si>
  <si>
    <t>AA7.F41</t>
  </si>
  <si>
    <t>AA7.F39</t>
  </si>
  <si>
    <t>EP 11 DUO</t>
  </si>
  <si>
    <t>ER 11.0 FF+</t>
  </si>
  <si>
    <t>EP 11  X</t>
  </si>
  <si>
    <t>RCS WAVEFLEX</t>
  </si>
  <si>
    <t>AA8.F37</t>
  </si>
  <si>
    <t>EP 11 X</t>
  </si>
  <si>
    <t>ER 11.0</t>
  </si>
  <si>
    <t>AF3/AF4.E75</t>
  </si>
  <si>
    <t>TMD Quick Trick</t>
  </si>
  <si>
    <t>Lengdir</t>
  </si>
  <si>
    <t>Tegund</t>
  </si>
  <si>
    <t>Fullorðinsbindingar</t>
  </si>
  <si>
    <t>DA0 819</t>
  </si>
  <si>
    <t>6-17</t>
  </si>
  <si>
    <t>Unglingabindingar</t>
  </si>
  <si>
    <t>DA5 820</t>
  </si>
  <si>
    <t>3-11</t>
  </si>
  <si>
    <t>DA6 821</t>
  </si>
  <si>
    <t>Afsl. verð með bindingum</t>
  </si>
  <si>
    <t>Tölvupóstur:</t>
  </si>
  <si>
    <t>Kennitala:</t>
  </si>
  <si>
    <t>Heimilisfang:</t>
  </si>
  <si>
    <t>Póstnúmer:</t>
  </si>
  <si>
    <t>Stafir</t>
  </si>
  <si>
    <t>Race SLX</t>
  </si>
  <si>
    <t>Svigstafir</t>
  </si>
  <si>
    <t>Stórsvigstafir</t>
  </si>
  <si>
    <t>Race GSX</t>
  </si>
  <si>
    <t>110-135 cm</t>
  </si>
  <si>
    <t>80-105 cm</t>
  </si>
  <si>
    <t>Grænn</t>
  </si>
  <si>
    <t>Aukahlutir</t>
  </si>
  <si>
    <t>CE3.104</t>
  </si>
  <si>
    <t>M</t>
  </si>
  <si>
    <t>L</t>
  </si>
  <si>
    <t>53-54 cm</t>
  </si>
  <si>
    <t>55-56 cm</t>
  </si>
  <si>
    <t>57-58 cm</t>
  </si>
  <si>
    <t xml:space="preserve">S </t>
  </si>
  <si>
    <t>Keppnishjálmur</t>
  </si>
  <si>
    <t>XS</t>
  </si>
  <si>
    <t>50-52 cm</t>
  </si>
  <si>
    <t>Hjálmar</t>
  </si>
  <si>
    <t>Töskur</t>
  </si>
  <si>
    <t>Skíðapoki</t>
  </si>
  <si>
    <t>2 pör</t>
  </si>
  <si>
    <t>Gámur</t>
  </si>
  <si>
    <t>Með hjólum og handfangi</t>
  </si>
  <si>
    <t>Svartur</t>
  </si>
  <si>
    <t>Fjöldi</t>
  </si>
  <si>
    <t>Unglingastafir</t>
  </si>
  <si>
    <t>Fullorðinsstafir</t>
  </si>
  <si>
    <t>Stór bakpoki</t>
  </si>
  <si>
    <t>Fyrir skó, hjálm og fylgihluti</t>
  </si>
  <si>
    <t>RC RACE GREEN QT m/bindingum</t>
  </si>
  <si>
    <t>CD1.111</t>
  </si>
  <si>
    <t>CD2.114</t>
  </si>
  <si>
    <t>CD1.112</t>
  </si>
  <si>
    <t>CD2.113</t>
  </si>
  <si>
    <t>CG6.018</t>
  </si>
  <si>
    <t>CG2.012</t>
  </si>
  <si>
    <t>CGC.048</t>
  </si>
  <si>
    <t>CG1.010</t>
  </si>
  <si>
    <t>2 pör, með hjólum og handfangi</t>
  </si>
  <si>
    <t>Símanúmer:</t>
  </si>
  <si>
    <t>ER 20.0 FF++</t>
  </si>
  <si>
    <t>Ef gengi breytist um meira en +/-5 kr þá áskiljum við okkur rétt til að endurskoða verðin. Staðfestingargjald er að lágmarki 35% af upphæð pöntunar.</t>
  </si>
  <si>
    <t>Skóstærð:</t>
  </si>
  <si>
    <t>Pro Race Junior (barna og unglinga)</t>
  </si>
  <si>
    <t>GSX FIS PLATE</t>
  </si>
  <si>
    <t>SLX FIS PLATE</t>
  </si>
  <si>
    <t>Verð erlent</t>
  </si>
  <si>
    <t>Verð ísk</t>
  </si>
  <si>
    <t>Gengi:</t>
  </si>
  <si>
    <t>Flutningur</t>
  </si>
  <si>
    <t>Verð á Íslandi</t>
  </si>
  <si>
    <t>Verð án vsk</t>
  </si>
  <si>
    <t>Álagning</t>
  </si>
  <si>
    <t>GSX TEAM PLATE</t>
  </si>
  <si>
    <t>RCG PLATE</t>
  </si>
  <si>
    <t>EP 11.5 DUO</t>
  </si>
  <si>
    <t>SLX TEAM PLATE</t>
  </si>
  <si>
    <t>RCX PLATE</t>
  </si>
  <si>
    <t>AA1Z6814</t>
  </si>
  <si>
    <t>AA2Z8614</t>
  </si>
  <si>
    <t>EL 7.5 QT</t>
  </si>
  <si>
    <t>EL 4.5 QT</t>
  </si>
  <si>
    <t xml:space="preserve">ATH verð miðast við gengi EUR/ISK = 120.                        </t>
  </si>
  <si>
    <t>Ef gengi breytist um meira en +/-10 kr þá áskiljum við okkur rétt til að endurskoða verðin. Staðfestingargjald er að lágmarki 35% af upphæð pöntunar.</t>
  </si>
  <si>
    <t>ER 14.0 FF++</t>
  </si>
  <si>
    <t>6-14</t>
  </si>
  <si>
    <t>1 pör</t>
  </si>
  <si>
    <t>Svartur/Græn</t>
  </si>
  <si>
    <t>RC ACE RACE JRS  M/bindingum</t>
  </si>
  <si>
    <t>ACE RCX PLATE</t>
  </si>
  <si>
    <t>ACE SLX TEAM PLATE</t>
  </si>
  <si>
    <t>FLAT WCR TEAM</t>
  </si>
  <si>
    <t>ER 11.0 FF</t>
  </si>
  <si>
    <t>ACE SLX WORLD CUP PLATE</t>
  </si>
  <si>
    <t>WCR 14 WC</t>
  </si>
  <si>
    <t xml:space="preserve">FLAT WCR 14 </t>
  </si>
  <si>
    <t>ACE GSX TEAM PLATE</t>
  </si>
  <si>
    <t>ACE GSX WORLD CUP PLATE</t>
  </si>
  <si>
    <t>DA000320000</t>
  </si>
  <si>
    <t>4-14</t>
  </si>
  <si>
    <t>RACE 60L skó, hjálm og fylgihluti</t>
  </si>
  <si>
    <t>CG190219000</t>
  </si>
  <si>
    <t>RACE Travel M/hjólum&amp;handfangi</t>
  </si>
  <si>
    <t>ER 11.0 EL7.5</t>
  </si>
  <si>
    <t>ER 14/17.0 FF</t>
  </si>
  <si>
    <t>Racepate wcr Team</t>
  </si>
  <si>
    <t>AAHLBB24</t>
  </si>
  <si>
    <t>AELLJW24</t>
  </si>
  <si>
    <t>AABLAM24</t>
  </si>
  <si>
    <t>AAELAR24</t>
  </si>
  <si>
    <t>AACLAT24</t>
  </si>
  <si>
    <t>AACLAX24</t>
  </si>
  <si>
    <t>ER 17.0 X FF ST</t>
  </si>
  <si>
    <t>ER 14.0 GW FF</t>
  </si>
  <si>
    <t>DA020522000</t>
  </si>
  <si>
    <t>ER 11.0 GW FF</t>
  </si>
  <si>
    <t>DA520722000</t>
  </si>
  <si>
    <t>DA620922000</t>
  </si>
  <si>
    <t xml:space="preserve">ER 11.0 GW </t>
  </si>
  <si>
    <t xml:space="preserve">ATH verð miðast við gengi EUR/ISK = 145,3                        </t>
  </si>
  <si>
    <t>AAFLAZ24</t>
  </si>
  <si>
    <t>AAFLAV24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</si>
</sst>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_-* #,##0\ _F_-;\-* #,##0\ _F_-;_-* &quot;-&quot;??\ _F_-;_-@_-"/>
    <numFmt numFmtId="166" formatCode="_-[$€]\ * #,##0.00_-;\-[$€]\ * #,##0.00_-;_-[$€]\ * &quot;-&quot;??_-;_-@_-"/>
  </numFmts>
  <fonts count="2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Helv"/>
    </font>
    <font>
      <sz val="9"/>
      <name val="Arial"/>
      <family val="2"/>
    </font>
    <font>
      <b/>
      <sz val="8"/>
      <name val="Arial"/>
      <family val="2"/>
    </font>
    <font>
      <sz val="9"/>
      <name val="Geneva"/>
    </font>
    <font>
      <b/>
      <sz val="10"/>
      <name val="Helv"/>
    </font>
    <font>
      <sz val="8"/>
      <name val="Helv"/>
    </font>
    <font>
      <sz val="8"/>
      <color indexed="8"/>
      <name val="Helv"/>
    </font>
    <font>
      <sz val="8"/>
      <color indexed="10"/>
      <name val="Helv"/>
    </font>
    <font>
      <sz val="9"/>
      <color indexed="10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0" fillId="0" borderId="0"/>
  </cellStyleXfs>
  <cellXfs count="99">
    <xf numFmtId="0" fontId="0" fillId="0" borderId="0" xfId="0"/>
    <xf numFmtId="0" fontId="2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8" fillId="3" borderId="1" xfId="0" applyFont="1" applyFill="1" applyBorder="1"/>
    <xf numFmtId="0" fontId="9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11" fillId="0" borderId="1" xfId="0" applyFont="1" applyBorder="1"/>
    <xf numFmtId="0" fontId="13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1" applyNumberFormat="1" applyFont="1" applyAlignment="1">
      <alignment horizontal="left"/>
    </xf>
    <xf numFmtId="0" fontId="5" fillId="0" borderId="0" xfId="0" applyFont="1" applyAlignment="1">
      <alignment horizontal="center"/>
    </xf>
    <xf numFmtId="2" fontId="4" fillId="0" borderId="0" xfId="0" applyNumberFormat="1" applyFont="1"/>
    <xf numFmtId="0" fontId="6" fillId="0" borderId="0" xfId="0" applyFont="1"/>
    <xf numFmtId="3" fontId="4" fillId="4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/>
    <xf numFmtId="0" fontId="4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2" fontId="4" fillId="0" borderId="0" xfId="0" applyNumberFormat="1" applyFont="1" applyAlignment="1">
      <alignment horizontal="left"/>
    </xf>
    <xf numFmtId="0" fontId="4" fillId="0" borderId="0" xfId="0" quotePrefix="1" applyFont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3" fontId="0" fillId="0" borderId="0" xfId="0" applyNumberFormat="1"/>
    <xf numFmtId="0" fontId="16" fillId="2" borderId="0" xfId="0" applyFont="1" applyFill="1"/>
    <xf numFmtId="0" fontId="0" fillId="2" borderId="0" xfId="0" applyFill="1"/>
    <xf numFmtId="0" fontId="9" fillId="0" borderId="1" xfId="3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8" fillId="0" borderId="0" xfId="0" applyFont="1"/>
    <xf numFmtId="0" fontId="9" fillId="0" borderId="3" xfId="3" applyFont="1" applyBorder="1" applyAlignment="1">
      <alignment horizontal="center"/>
    </xf>
    <xf numFmtId="0" fontId="11" fillId="0" borderId="4" xfId="0" applyFont="1" applyBorder="1"/>
    <xf numFmtId="0" fontId="4" fillId="2" borderId="4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3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2" fontId="4" fillId="2" borderId="6" xfId="0" applyNumberFormat="1" applyFon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5" fillId="6" borderId="7" xfId="0" applyFont="1" applyFill="1" applyBorder="1" applyAlignment="1">
      <alignment horizontal="center" wrapText="1"/>
    </xf>
    <xf numFmtId="0" fontId="5" fillId="6" borderId="8" xfId="0" applyFont="1" applyFill="1" applyBorder="1" applyAlignment="1">
      <alignment horizontal="center" wrapText="1"/>
    </xf>
    <xf numFmtId="0" fontId="5" fillId="6" borderId="9" xfId="0" applyFont="1" applyFill="1" applyBorder="1" applyAlignment="1">
      <alignment horizontal="center" wrapText="1"/>
    </xf>
    <xf numFmtId="2" fontId="4" fillId="0" borderId="6" xfId="0" applyNumberFormat="1" applyFont="1" applyBorder="1" applyAlignment="1">
      <alignment horizontal="center"/>
    </xf>
    <xf numFmtId="0" fontId="5" fillId="6" borderId="11" xfId="0" applyFont="1" applyFill="1" applyBorder="1" applyAlignment="1">
      <alignment horizontal="center" wrapText="1"/>
    </xf>
    <xf numFmtId="0" fontId="5" fillId="6" borderId="0" xfId="0" applyFont="1" applyFill="1" applyAlignment="1">
      <alignment horizontal="center" wrapText="1"/>
    </xf>
    <xf numFmtId="0" fontId="5" fillId="6" borderId="12" xfId="0" applyFont="1" applyFill="1" applyBorder="1" applyAlignment="1">
      <alignment horizontal="center" wrapText="1"/>
    </xf>
    <xf numFmtId="0" fontId="5" fillId="6" borderId="13" xfId="0" applyFont="1" applyFill="1" applyBorder="1" applyAlignment="1">
      <alignment horizontal="center" wrapText="1"/>
    </xf>
    <xf numFmtId="0" fontId="5" fillId="6" borderId="14" xfId="0" applyFont="1" applyFill="1" applyBorder="1" applyAlignment="1">
      <alignment horizontal="center" wrapText="1"/>
    </xf>
    <xf numFmtId="0" fontId="5" fillId="6" borderId="15" xfId="0" applyFont="1" applyFill="1" applyBorder="1" applyAlignment="1">
      <alignment horizontal="center" wrapText="1"/>
    </xf>
  </cellXfs>
  <cellStyles count="4">
    <cellStyle name="Euro" xfId="2" xr:uid="{00000000-0005-0000-0000-000001000000}"/>
    <cellStyle name="Normal_Feuil1" xfId="3" xr:uid="{00000000-0005-0000-0000-000003000000}"/>
    <cellStyle name="Þúsundaskiltákn" xfId="1" builtinId="3"/>
    <cellStyle name="Venjulegt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377914</xdr:colOff>
      <xdr:row>0</xdr:row>
      <xdr:rowOff>219075</xdr:rowOff>
    </xdr:from>
    <xdr:to>
      <xdr:col>18</xdr:col>
      <xdr:colOff>1088399</xdr:colOff>
      <xdr:row>1</xdr:row>
      <xdr:rowOff>257175</xdr:rowOff>
    </xdr:to>
    <xdr:pic>
      <xdr:nvPicPr>
        <xdr:cNvPr id="7215" name="Picture 1" descr="ElanSki0809LogoSA.jpg">
          <a:extLst>
            <a:ext uri="{FF2B5EF4-FFF2-40B4-BE49-F238E27FC236}">
              <a16:creationId xmlns:a16="http://schemas.microsoft.com/office/drawing/2014/main" id="{1A9AB89F-64A3-414C-A771-CB170330C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7339" y="219075"/>
          <a:ext cx="356798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9525</xdr:rowOff>
    </xdr:from>
    <xdr:to>
      <xdr:col>1</xdr:col>
      <xdr:colOff>1514475</xdr:colOff>
      <xdr:row>0</xdr:row>
      <xdr:rowOff>1104899</xdr:rowOff>
    </xdr:to>
    <xdr:pic>
      <xdr:nvPicPr>
        <xdr:cNvPr id="7216" name="Picture 2" descr="skidasport-banner.png">
          <a:extLst>
            <a:ext uri="{FF2B5EF4-FFF2-40B4-BE49-F238E27FC236}">
              <a16:creationId xmlns:a16="http://schemas.microsoft.com/office/drawing/2014/main" id="{9E32457F-4B24-46AA-8921-86B321566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2628900" cy="1095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361950</xdr:colOff>
      <xdr:row>0</xdr:row>
      <xdr:rowOff>0</xdr:rowOff>
    </xdr:from>
    <xdr:to>
      <xdr:col>18</xdr:col>
      <xdr:colOff>1028700</xdr:colOff>
      <xdr:row>0</xdr:row>
      <xdr:rowOff>676275</xdr:rowOff>
    </xdr:to>
    <xdr:pic>
      <xdr:nvPicPr>
        <xdr:cNvPr id="6209" name="Picture 1" descr="ElanSki0809LogoSA.jpg">
          <a:extLst>
            <a:ext uri="{FF2B5EF4-FFF2-40B4-BE49-F238E27FC236}">
              <a16:creationId xmlns:a16="http://schemas.microsoft.com/office/drawing/2014/main" id="{967E3132-24F1-4697-9EDD-982384555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0" y="0"/>
          <a:ext cx="20097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742950</xdr:colOff>
      <xdr:row>0</xdr:row>
      <xdr:rowOff>762000</xdr:rowOff>
    </xdr:to>
    <xdr:pic>
      <xdr:nvPicPr>
        <xdr:cNvPr id="6210" name="Picture 2" descr="skidasport-banner.png">
          <a:extLst>
            <a:ext uri="{FF2B5EF4-FFF2-40B4-BE49-F238E27FC236}">
              <a16:creationId xmlns:a16="http://schemas.microsoft.com/office/drawing/2014/main" id="{EAC05CDB-CDBF-4DF8-8A7E-6478276E6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7716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6"/>
  <sheetViews>
    <sheetView tabSelected="1" view="pageLayout" zoomScaleNormal="80" workbookViewId="0">
      <selection activeCell="D1" sqref="D1"/>
    </sheetView>
  </sheetViews>
  <sheetFormatPr defaultColWidth="11.42578125" defaultRowHeight="12.75"/>
  <cols>
    <col min="1" max="1" width="16.85546875" customWidth="1"/>
    <col min="2" max="2" width="21.7109375" bestFit="1" customWidth="1"/>
    <col min="3" max="3" width="35.28515625" style="2" bestFit="1" customWidth="1"/>
    <col min="4" max="4" width="16" bestFit="1" customWidth="1"/>
    <col min="5" max="5" width="17.28515625" bestFit="1" customWidth="1"/>
    <col min="6" max="6" width="5.5703125" bestFit="1" customWidth="1"/>
    <col min="7" max="11" width="5.5703125" style="3" bestFit="1" customWidth="1"/>
    <col min="12" max="14" width="5.5703125" bestFit="1" customWidth="1"/>
    <col min="15" max="15" width="7" bestFit="1" customWidth="1"/>
    <col min="16" max="16" width="8" customWidth="1"/>
    <col min="17" max="17" width="9.42578125" customWidth="1"/>
    <col min="18" max="18" width="10.7109375" customWidth="1"/>
    <col min="19" max="19" width="16.85546875" customWidth="1"/>
  </cols>
  <sheetData>
    <row r="1" spans="1:19" ht="88.5" customHeight="1" thickBot="1">
      <c r="D1" s="4"/>
      <c r="E1" s="4" t="s">
        <v>44</v>
      </c>
      <c r="F1" s="58"/>
      <c r="G1" s="58"/>
      <c r="H1" s="58"/>
      <c r="I1" s="58"/>
      <c r="J1" s="58"/>
      <c r="K1" s="58"/>
      <c r="L1" s="58"/>
      <c r="M1" s="58"/>
    </row>
    <row r="2" spans="1:19" ht="24" customHeight="1" thickBot="1">
      <c r="A2" s="4" t="s">
        <v>0</v>
      </c>
      <c r="B2" s="86"/>
      <c r="C2" s="87"/>
      <c r="D2" s="4"/>
      <c r="G2" s="2"/>
      <c r="P2" s="55"/>
      <c r="Q2" s="56"/>
      <c r="R2" s="56"/>
      <c r="S2" s="56"/>
    </row>
    <row r="3" spans="1:19" ht="21" thickBot="1">
      <c r="D3" s="4"/>
      <c r="E3" s="4" t="s">
        <v>45</v>
      </c>
      <c r="F3" s="58"/>
      <c r="G3" s="58"/>
      <c r="H3" s="58"/>
      <c r="I3" s="58"/>
      <c r="J3" s="58"/>
      <c r="K3" s="58"/>
      <c r="L3" s="58"/>
      <c r="M3" s="58"/>
      <c r="P3" s="55"/>
      <c r="Q3" s="56"/>
      <c r="R3" s="56"/>
      <c r="S3" s="56"/>
    </row>
    <row r="4" spans="1:19" ht="26.25" customHeight="1" thickBot="1">
      <c r="A4" s="4" t="s">
        <v>42</v>
      </c>
      <c r="B4" s="88"/>
      <c r="C4" s="88"/>
      <c r="D4" s="4"/>
      <c r="G4" s="7"/>
      <c r="O4" s="89" t="s">
        <v>147</v>
      </c>
      <c r="P4" s="90"/>
      <c r="Q4" s="90"/>
      <c r="R4" s="90"/>
      <c r="S4" s="91"/>
    </row>
    <row r="5" spans="1:19" ht="24" customHeight="1" thickBot="1">
      <c r="D5" s="4"/>
      <c r="E5" s="4" t="s">
        <v>87</v>
      </c>
      <c r="F5" s="92"/>
      <c r="G5" s="92"/>
      <c r="H5" s="92"/>
      <c r="I5" s="92"/>
      <c r="J5" s="92"/>
      <c r="K5" s="92"/>
      <c r="L5" s="92"/>
      <c r="M5" s="92"/>
      <c r="O5" s="93" t="s">
        <v>89</v>
      </c>
      <c r="P5" s="94"/>
      <c r="Q5" s="94"/>
      <c r="R5" s="94"/>
      <c r="S5" s="95"/>
    </row>
    <row r="6" spans="1:19" ht="36" customHeight="1" thickBot="1">
      <c r="A6" s="4" t="s">
        <v>43</v>
      </c>
      <c r="B6" s="88"/>
      <c r="C6" s="88"/>
      <c r="D6" s="4"/>
      <c r="E6" s="59" t="s">
        <v>90</v>
      </c>
      <c r="F6" s="92"/>
      <c r="G6" s="92"/>
      <c r="H6" s="92"/>
      <c r="I6" s="92"/>
      <c r="J6" s="92"/>
      <c r="K6" s="92"/>
      <c r="L6" s="92"/>
      <c r="M6" s="92"/>
      <c r="O6" s="96"/>
      <c r="P6" s="97"/>
      <c r="Q6" s="97"/>
      <c r="R6" s="97"/>
      <c r="S6" s="98"/>
    </row>
    <row r="7" spans="1:19" ht="15.75">
      <c r="D7" s="4"/>
    </row>
    <row r="8" spans="1:19" ht="20.25" customHeight="1">
      <c r="A8" s="1" t="s">
        <v>2</v>
      </c>
      <c r="F8" s="81" t="s">
        <v>32</v>
      </c>
      <c r="G8" s="82"/>
      <c r="H8" s="82"/>
      <c r="I8" s="82"/>
      <c r="J8" s="82"/>
      <c r="K8" s="82"/>
      <c r="L8" s="82"/>
      <c r="M8" s="82"/>
      <c r="N8" s="82"/>
      <c r="O8" s="83"/>
      <c r="S8" s="84" t="s">
        <v>41</v>
      </c>
    </row>
    <row r="9" spans="1:19">
      <c r="A9" s="41" t="s">
        <v>3</v>
      </c>
      <c r="B9" s="42" t="s">
        <v>15</v>
      </c>
      <c r="C9" s="43" t="s">
        <v>33</v>
      </c>
      <c r="D9" s="44" t="s">
        <v>4</v>
      </c>
      <c r="E9" s="45" t="s">
        <v>5</v>
      </c>
      <c r="F9" s="38"/>
      <c r="G9" s="38"/>
      <c r="H9" s="38"/>
      <c r="I9" s="38"/>
      <c r="J9" s="38">
        <v>157</v>
      </c>
      <c r="K9" s="38">
        <v>165</v>
      </c>
      <c r="L9" s="38">
        <v>183</v>
      </c>
      <c r="M9" s="38">
        <v>188</v>
      </c>
      <c r="N9" s="38">
        <v>193</v>
      </c>
      <c r="O9" s="38">
        <v>195</v>
      </c>
      <c r="P9" s="38" t="s">
        <v>6</v>
      </c>
      <c r="Q9" s="38" t="s">
        <v>7</v>
      </c>
      <c r="R9" s="34" t="s">
        <v>8</v>
      </c>
      <c r="S9" s="85"/>
    </row>
    <row r="10" spans="1:19">
      <c r="A10" s="35" t="s">
        <v>136</v>
      </c>
      <c r="B10" s="15" t="s">
        <v>20</v>
      </c>
      <c r="C10" s="63" t="s">
        <v>125</v>
      </c>
      <c r="D10" s="64" t="s">
        <v>122</v>
      </c>
      <c r="E10" s="64" t="s">
        <v>132</v>
      </c>
      <c r="F10" s="9"/>
      <c r="G10" s="9"/>
      <c r="H10" s="9"/>
      <c r="I10" s="9"/>
      <c r="J10" s="9"/>
      <c r="K10" s="9"/>
      <c r="L10" s="69"/>
      <c r="M10" s="17"/>
      <c r="N10" s="12" t="s">
        <v>1</v>
      </c>
      <c r="O10" s="70" t="s">
        <v>1</v>
      </c>
      <c r="P10" s="16">
        <v>189995</v>
      </c>
      <c r="Q10" s="40">
        <v>0.4</v>
      </c>
      <c r="R10" s="33">
        <f>P10-P10*Q10</f>
        <v>113997</v>
      </c>
      <c r="S10" s="33">
        <f>R10+R26</f>
        <v>148993.5</v>
      </c>
    </row>
    <row r="11" spans="1:19">
      <c r="A11" s="15" t="s">
        <v>137</v>
      </c>
      <c r="B11" s="15" t="s">
        <v>9</v>
      </c>
      <c r="C11" s="63" t="s">
        <v>121</v>
      </c>
      <c r="D11" s="64" t="s">
        <v>122</v>
      </c>
      <c r="E11" s="65" t="s">
        <v>132</v>
      </c>
      <c r="F11" s="9"/>
      <c r="G11" s="9"/>
      <c r="H11" s="9"/>
      <c r="I11" s="9"/>
      <c r="J11" s="17"/>
      <c r="K11" s="17"/>
      <c r="L11" s="10"/>
      <c r="M11" s="10"/>
      <c r="N11" s="10"/>
      <c r="O11" s="10"/>
      <c r="P11" s="16">
        <v>189995</v>
      </c>
      <c r="Q11" s="40">
        <v>0.4</v>
      </c>
      <c r="R11" s="33">
        <f>P11-P11*Q11</f>
        <v>113997</v>
      </c>
      <c r="S11" s="33">
        <f>R11+R26</f>
        <v>148993.5</v>
      </c>
    </row>
    <row r="12" spans="1:19">
      <c r="A12" s="41" t="s">
        <v>3</v>
      </c>
      <c r="B12" s="42" t="s">
        <v>16</v>
      </c>
      <c r="C12" s="43" t="s">
        <v>33</v>
      </c>
      <c r="D12" s="44" t="s">
        <v>4</v>
      </c>
      <c r="E12" s="45" t="s">
        <v>5</v>
      </c>
      <c r="F12" s="38"/>
      <c r="G12" s="38"/>
      <c r="H12" s="38">
        <v>134</v>
      </c>
      <c r="I12" s="38">
        <v>142</v>
      </c>
      <c r="J12" s="38">
        <v>150</v>
      </c>
      <c r="K12" s="38">
        <v>158</v>
      </c>
      <c r="L12" s="38">
        <v>166</v>
      </c>
      <c r="M12" s="38">
        <v>171</v>
      </c>
      <c r="N12" s="38">
        <v>176</v>
      </c>
      <c r="O12" s="73">
        <v>182</v>
      </c>
      <c r="P12" s="38" t="s">
        <v>6</v>
      </c>
      <c r="Q12" s="38" t="s">
        <v>7</v>
      </c>
      <c r="R12" s="34" t="s">
        <v>8</v>
      </c>
      <c r="S12" s="34"/>
    </row>
    <row r="13" spans="1:19">
      <c r="A13" s="15" t="s">
        <v>138</v>
      </c>
      <c r="B13" s="15" t="s">
        <v>20</v>
      </c>
      <c r="C13" s="63" t="s">
        <v>124</v>
      </c>
      <c r="D13" s="64" t="s">
        <v>123</v>
      </c>
      <c r="E13" s="8" t="s">
        <v>24</v>
      </c>
      <c r="F13" s="9"/>
      <c r="G13" s="9"/>
      <c r="H13" s="9"/>
      <c r="I13" s="9"/>
      <c r="J13" s="9"/>
      <c r="K13" s="9"/>
      <c r="L13" s="71"/>
      <c r="M13" s="35" t="s">
        <v>1</v>
      </c>
      <c r="N13" s="35" t="s">
        <v>1</v>
      </c>
      <c r="O13" s="74"/>
      <c r="P13" s="16">
        <v>106995</v>
      </c>
      <c r="Q13" s="40">
        <v>0.4</v>
      </c>
      <c r="R13" s="33">
        <f>P13-P13*Q13</f>
        <v>64197</v>
      </c>
      <c r="S13" s="33">
        <f>R13+R28</f>
        <v>88693.5</v>
      </c>
    </row>
    <row r="14" spans="1:19">
      <c r="A14" s="15" t="s">
        <v>139</v>
      </c>
      <c r="B14" s="15" t="s">
        <v>20</v>
      </c>
      <c r="C14" s="63" t="s">
        <v>124</v>
      </c>
      <c r="D14" s="64" t="s">
        <v>123</v>
      </c>
      <c r="E14" s="8" t="s">
        <v>24</v>
      </c>
      <c r="F14" s="9"/>
      <c r="G14" s="9"/>
      <c r="H14" s="71"/>
      <c r="I14" s="35"/>
      <c r="J14" s="35"/>
      <c r="K14" s="35"/>
      <c r="L14" s="69"/>
      <c r="M14" s="9"/>
      <c r="N14" s="9"/>
      <c r="O14" s="9"/>
      <c r="P14" s="16">
        <v>86995</v>
      </c>
      <c r="Q14" s="40">
        <v>0.4</v>
      </c>
      <c r="R14" s="33">
        <f>P14-P14*Q14</f>
        <v>52197</v>
      </c>
      <c r="S14" s="33">
        <f>R14+R28</f>
        <v>76693.5</v>
      </c>
    </row>
    <row r="15" spans="1:19">
      <c r="A15" s="41" t="s">
        <v>3</v>
      </c>
      <c r="B15" s="42" t="s">
        <v>16</v>
      </c>
      <c r="C15" s="43" t="s">
        <v>33</v>
      </c>
      <c r="D15" s="44" t="s">
        <v>4</v>
      </c>
      <c r="E15" s="45" t="s">
        <v>5</v>
      </c>
      <c r="F15" s="38"/>
      <c r="G15" s="38"/>
      <c r="H15" s="38">
        <v>133</v>
      </c>
      <c r="I15" s="38">
        <v>139</v>
      </c>
      <c r="J15" s="38">
        <v>145</v>
      </c>
      <c r="K15" s="38">
        <v>151</v>
      </c>
      <c r="L15" s="38">
        <v>157</v>
      </c>
      <c r="M15" s="38"/>
      <c r="N15" s="38"/>
      <c r="O15" s="38"/>
      <c r="P15" s="38" t="s">
        <v>6</v>
      </c>
      <c r="Q15" s="38" t="s">
        <v>7</v>
      </c>
      <c r="R15" s="34" t="s">
        <v>8</v>
      </c>
      <c r="S15" s="34"/>
    </row>
    <row r="16" spans="1:19">
      <c r="A16" s="15" t="s">
        <v>149</v>
      </c>
      <c r="B16" s="15" t="s">
        <v>9</v>
      </c>
      <c r="C16" s="63" t="s">
        <v>118</v>
      </c>
      <c r="D16" s="64" t="s">
        <v>119</v>
      </c>
      <c r="E16" s="64" t="s">
        <v>120</v>
      </c>
      <c r="F16" s="37"/>
      <c r="G16" s="10"/>
      <c r="H16" s="10"/>
      <c r="I16" s="19" t="s">
        <v>1</v>
      </c>
      <c r="J16" s="18"/>
      <c r="K16" s="18"/>
      <c r="L16" s="72" t="s">
        <v>1</v>
      </c>
      <c r="M16" s="19" t="s">
        <v>1</v>
      </c>
      <c r="N16" s="19" t="s">
        <v>1</v>
      </c>
      <c r="O16" s="19"/>
      <c r="P16" s="16">
        <v>106995</v>
      </c>
      <c r="Q16" s="40">
        <v>0.4</v>
      </c>
      <c r="R16" s="33">
        <f>P16-P16*Q16</f>
        <v>64197</v>
      </c>
      <c r="S16" s="33">
        <f>R16+R28</f>
        <v>88693.5</v>
      </c>
    </row>
    <row r="17" spans="1:19">
      <c r="A17" s="15" t="s">
        <v>148</v>
      </c>
      <c r="B17" s="15" t="s">
        <v>9</v>
      </c>
      <c r="C17" s="63" t="s">
        <v>118</v>
      </c>
      <c r="D17" s="64" t="s">
        <v>119</v>
      </c>
      <c r="E17" s="64" t="s">
        <v>120</v>
      </c>
      <c r="F17" s="10"/>
      <c r="G17" s="10"/>
      <c r="H17" s="17"/>
      <c r="I17" s="17"/>
      <c r="J17" s="19"/>
      <c r="K17" s="19"/>
      <c r="L17" s="19" t="s">
        <v>1</v>
      </c>
      <c r="M17" s="19" t="s">
        <v>1</v>
      </c>
      <c r="N17" s="19" t="s">
        <v>1</v>
      </c>
      <c r="O17" s="19"/>
      <c r="P17" s="16">
        <v>86995</v>
      </c>
      <c r="Q17" s="40">
        <v>0.4</v>
      </c>
      <c r="R17" s="33">
        <f>P17-P17*Q17</f>
        <v>52197</v>
      </c>
      <c r="S17" s="33">
        <f>R17+R28</f>
        <v>76693.5</v>
      </c>
    </row>
    <row r="18" spans="1:19">
      <c r="A18" s="41" t="s">
        <v>3</v>
      </c>
      <c r="B18" s="42" t="s">
        <v>10</v>
      </c>
      <c r="C18" s="43" t="s">
        <v>33</v>
      </c>
      <c r="D18" s="44" t="s">
        <v>4</v>
      </c>
      <c r="E18" s="45" t="s">
        <v>5</v>
      </c>
      <c r="F18" s="38">
        <v>100</v>
      </c>
      <c r="G18" s="38">
        <v>110</v>
      </c>
      <c r="H18" s="38">
        <v>120</v>
      </c>
      <c r="I18" s="38">
        <v>122</v>
      </c>
      <c r="J18" s="38">
        <v>128</v>
      </c>
      <c r="K18" s="38">
        <v>130</v>
      </c>
      <c r="L18" s="38">
        <v>140</v>
      </c>
      <c r="M18" s="38">
        <v>150</v>
      </c>
      <c r="N18" s="38">
        <v>160</v>
      </c>
      <c r="O18" s="38"/>
      <c r="P18" s="38" t="s">
        <v>6</v>
      </c>
      <c r="Q18" s="38" t="s">
        <v>7</v>
      </c>
      <c r="R18" s="34" t="s">
        <v>8</v>
      </c>
      <c r="S18" s="34"/>
    </row>
    <row r="19" spans="1:19">
      <c r="A19" s="35" t="s">
        <v>134</v>
      </c>
      <c r="B19" s="15" t="s">
        <v>10</v>
      </c>
      <c r="C19" s="63" t="s">
        <v>117</v>
      </c>
      <c r="D19" s="64" t="s">
        <v>133</v>
      </c>
      <c r="E19" s="65" t="s">
        <v>131</v>
      </c>
      <c r="F19" s="37"/>
      <c r="G19" s="37"/>
      <c r="H19" s="10"/>
      <c r="I19" s="17"/>
      <c r="J19" s="18"/>
      <c r="K19" s="19"/>
      <c r="L19" s="19"/>
      <c r="M19" s="19"/>
      <c r="N19" s="19"/>
      <c r="O19" s="19"/>
      <c r="P19" s="16">
        <v>76995</v>
      </c>
      <c r="Q19" s="40">
        <v>0.4</v>
      </c>
      <c r="R19" s="33">
        <f>P19-P19*Q19</f>
        <v>46197</v>
      </c>
      <c r="S19" s="33">
        <f>R19+R29</f>
        <v>65793.5</v>
      </c>
    </row>
    <row r="20" spans="1:19">
      <c r="A20" s="15" t="s">
        <v>135</v>
      </c>
      <c r="B20" s="15" t="s">
        <v>10</v>
      </c>
      <c r="C20" s="63" t="s">
        <v>116</v>
      </c>
      <c r="D20" s="20" t="s">
        <v>31</v>
      </c>
      <c r="E20" s="8" t="s">
        <v>108</v>
      </c>
      <c r="F20" s="13"/>
      <c r="G20" s="37"/>
      <c r="H20" s="13"/>
      <c r="I20" s="13"/>
      <c r="J20" s="10"/>
      <c r="K20" s="17"/>
      <c r="L20" s="17"/>
      <c r="M20" s="17"/>
      <c r="N20" s="71"/>
      <c r="O20" s="9"/>
      <c r="P20" s="24">
        <v>59995</v>
      </c>
      <c r="Q20" s="40">
        <v>0.4</v>
      </c>
      <c r="R20" s="33">
        <f>P20-P20*Q20</f>
        <v>35997</v>
      </c>
      <c r="S20" s="33">
        <f>R20</f>
        <v>35997</v>
      </c>
    </row>
    <row r="21" spans="1:19">
      <c r="A21" s="15" t="s">
        <v>135</v>
      </c>
      <c r="B21" s="15" t="s">
        <v>10</v>
      </c>
      <c r="C21" s="63" t="s">
        <v>116</v>
      </c>
      <c r="D21" s="20" t="s">
        <v>31</v>
      </c>
      <c r="E21" s="8" t="s">
        <v>109</v>
      </c>
      <c r="F21" s="13"/>
      <c r="G21" s="12"/>
      <c r="H21" s="21"/>
      <c r="I21" s="13"/>
      <c r="J21" s="10"/>
      <c r="K21" s="10"/>
      <c r="L21" s="10"/>
      <c r="M21" s="9"/>
      <c r="N21" s="9"/>
      <c r="O21" s="9"/>
      <c r="P21" s="24">
        <v>55495</v>
      </c>
      <c r="Q21" s="40">
        <v>0.4</v>
      </c>
      <c r="R21" s="33">
        <f>P21-P21*Q21</f>
        <v>33297</v>
      </c>
      <c r="S21" s="33">
        <f>R21</f>
        <v>33297</v>
      </c>
    </row>
    <row r="22" spans="1:19" ht="7.5" customHeight="1">
      <c r="A22" s="48"/>
      <c r="B22" s="30"/>
      <c r="C22" s="49"/>
      <c r="E22" s="28"/>
      <c r="F22" s="28"/>
      <c r="G22" s="28"/>
      <c r="H22" s="36"/>
      <c r="I22" s="36"/>
      <c r="J22" s="46"/>
      <c r="K22" s="46"/>
      <c r="L22" s="46"/>
      <c r="M22" s="30"/>
      <c r="N22" s="30"/>
      <c r="O22" s="30"/>
    </row>
    <row r="23" spans="1:19" ht="20.25">
      <c r="A23" s="1" t="s">
        <v>11</v>
      </c>
      <c r="B23" s="30"/>
      <c r="C23" s="49"/>
      <c r="E23" s="50"/>
      <c r="F23" s="50"/>
      <c r="G23" s="28"/>
      <c r="H23" s="28"/>
      <c r="I23" s="36"/>
      <c r="J23" s="36"/>
      <c r="K23" s="36"/>
    </row>
    <row r="24" spans="1:19">
      <c r="A24" s="41" t="s">
        <v>3</v>
      </c>
      <c r="B24" s="42" t="s">
        <v>34</v>
      </c>
      <c r="C24" s="43" t="s">
        <v>12</v>
      </c>
      <c r="D24" s="44" t="s">
        <v>72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5"/>
      <c r="P24" s="38" t="s">
        <v>6</v>
      </c>
      <c r="Q24" s="38" t="s">
        <v>7</v>
      </c>
      <c r="R24" s="34" t="s">
        <v>8</v>
      </c>
    </row>
    <row r="25" spans="1:19">
      <c r="A25" s="67" t="s">
        <v>126</v>
      </c>
      <c r="B25" s="66" t="s">
        <v>140</v>
      </c>
      <c r="C25" s="47" t="s">
        <v>36</v>
      </c>
      <c r="D25" s="23"/>
      <c r="E25" s="37"/>
      <c r="F25" s="37"/>
      <c r="G25" s="37"/>
      <c r="H25" s="10"/>
      <c r="I25" s="10"/>
      <c r="J25" s="19"/>
      <c r="K25" s="19"/>
      <c r="L25" s="19"/>
      <c r="M25" s="19" t="s">
        <v>1</v>
      </c>
      <c r="N25" s="19"/>
      <c r="O25" s="19"/>
      <c r="P25" s="16">
        <v>64995</v>
      </c>
      <c r="Q25" s="40">
        <v>0.3</v>
      </c>
      <c r="R25" s="33">
        <f>P25-P25*Q25</f>
        <v>45496.5</v>
      </c>
    </row>
    <row r="26" spans="1:19">
      <c r="A26" s="67" t="s">
        <v>142</v>
      </c>
      <c r="B26" s="66" t="s">
        <v>141</v>
      </c>
      <c r="C26" s="47" t="s">
        <v>127</v>
      </c>
      <c r="D26" s="23"/>
      <c r="E26" s="37"/>
      <c r="F26" s="37"/>
      <c r="G26" s="37"/>
      <c r="H26" s="10"/>
      <c r="I26" s="10"/>
      <c r="J26" s="19"/>
      <c r="K26" s="19"/>
      <c r="L26" s="19"/>
      <c r="M26" s="19" t="s">
        <v>1</v>
      </c>
      <c r="N26" s="19"/>
      <c r="O26" s="19"/>
      <c r="P26" s="16">
        <v>49995</v>
      </c>
      <c r="Q26" s="40">
        <v>0.3</v>
      </c>
      <c r="R26" s="33">
        <f>P26-P26*Q26</f>
        <v>34996.5</v>
      </c>
    </row>
    <row r="27" spans="1:19">
      <c r="A27" s="41" t="s">
        <v>3</v>
      </c>
      <c r="B27" s="42" t="s">
        <v>37</v>
      </c>
      <c r="C27" s="43" t="s">
        <v>12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  <c r="P27" s="38" t="s">
        <v>6</v>
      </c>
      <c r="Q27" s="38" t="s">
        <v>7</v>
      </c>
      <c r="R27" s="34" t="s">
        <v>8</v>
      </c>
    </row>
    <row r="28" spans="1:19">
      <c r="A28" s="35" t="s">
        <v>144</v>
      </c>
      <c r="B28" s="25" t="s">
        <v>143</v>
      </c>
      <c r="C28" s="47" t="s">
        <v>39</v>
      </c>
      <c r="D28" s="23"/>
      <c r="E28" s="13"/>
      <c r="F28" s="13"/>
      <c r="G28" s="37"/>
      <c r="H28" s="13"/>
      <c r="I28" s="13"/>
      <c r="J28" s="10"/>
      <c r="K28" s="10"/>
      <c r="L28" s="10"/>
      <c r="M28" s="9" t="s">
        <v>1</v>
      </c>
      <c r="N28" s="9"/>
      <c r="O28" s="9"/>
      <c r="P28" s="24">
        <v>34995</v>
      </c>
      <c r="Q28" s="40">
        <v>0.3</v>
      </c>
      <c r="R28" s="33">
        <f>P28-P28*Q28</f>
        <v>24496.5</v>
      </c>
    </row>
    <row r="29" spans="1:19">
      <c r="A29" s="35" t="s">
        <v>145</v>
      </c>
      <c r="B29" s="26" t="s">
        <v>146</v>
      </c>
      <c r="C29" s="47" t="s">
        <v>39</v>
      </c>
      <c r="D29" s="23"/>
      <c r="E29" s="37"/>
      <c r="F29" s="37"/>
      <c r="G29" s="37"/>
      <c r="H29" s="13"/>
      <c r="I29" s="13"/>
      <c r="J29" s="10"/>
      <c r="K29" s="10"/>
      <c r="L29" s="10"/>
      <c r="M29" s="9" t="s">
        <v>1</v>
      </c>
      <c r="N29" s="9"/>
      <c r="O29" s="9"/>
      <c r="P29" s="24">
        <v>27995</v>
      </c>
      <c r="Q29" s="40">
        <v>0.3</v>
      </c>
      <c r="R29" s="33">
        <f>P29-P29*Q29</f>
        <v>19596.5</v>
      </c>
    </row>
    <row r="30" spans="1:19" ht="7.5" customHeight="1">
      <c r="A30" s="29"/>
      <c r="B30" s="5" t="s">
        <v>1</v>
      </c>
      <c r="C30" s="27" t="s">
        <v>1</v>
      </c>
      <c r="D30" s="5"/>
      <c r="E30" s="30"/>
      <c r="F30" s="30"/>
      <c r="G30" s="28"/>
      <c r="H30" s="28"/>
      <c r="I30"/>
      <c r="J30"/>
      <c r="K30"/>
    </row>
    <row r="31" spans="1:19" ht="20.25">
      <c r="A31" s="1" t="s">
        <v>46</v>
      </c>
      <c r="B31" s="30"/>
      <c r="C31" s="49"/>
      <c r="G31" s="28"/>
      <c r="H31" s="28"/>
      <c r="I31" s="36"/>
      <c r="J31" s="36"/>
      <c r="K31" s="36"/>
    </row>
    <row r="32" spans="1:19">
      <c r="A32" s="41" t="s">
        <v>3</v>
      </c>
      <c r="B32" s="42" t="s">
        <v>74</v>
      </c>
      <c r="C32" s="43" t="s">
        <v>33</v>
      </c>
      <c r="D32" s="44" t="s">
        <v>13</v>
      </c>
      <c r="E32" s="44" t="s">
        <v>32</v>
      </c>
      <c r="F32" s="44">
        <v>110</v>
      </c>
      <c r="G32" s="44">
        <v>115</v>
      </c>
      <c r="H32" s="44">
        <v>120</v>
      </c>
      <c r="I32" s="44">
        <v>125</v>
      </c>
      <c r="J32" s="44">
        <v>130</v>
      </c>
      <c r="K32" s="44">
        <v>135</v>
      </c>
      <c r="L32" s="44"/>
      <c r="M32" s="44"/>
      <c r="N32" s="44"/>
      <c r="O32" s="45"/>
      <c r="P32" s="38" t="s">
        <v>6</v>
      </c>
      <c r="Q32" s="38" t="s">
        <v>7</v>
      </c>
      <c r="R32" s="34" t="s">
        <v>8</v>
      </c>
    </row>
    <row r="33" spans="1:18">
      <c r="A33" s="67"/>
      <c r="B33" s="66" t="s">
        <v>48</v>
      </c>
      <c r="C33" s="66" t="s">
        <v>47</v>
      </c>
      <c r="D33" s="8" t="s">
        <v>53</v>
      </c>
      <c r="E33" s="8" t="s">
        <v>51</v>
      </c>
      <c r="F33" s="17"/>
      <c r="G33" s="17"/>
      <c r="H33" s="17"/>
      <c r="I33" s="17"/>
      <c r="J33" s="18"/>
      <c r="K33" s="18"/>
      <c r="L33" s="19"/>
      <c r="M33" s="19"/>
      <c r="N33" s="19"/>
      <c r="O33" s="19"/>
      <c r="P33" s="16"/>
      <c r="Q33" s="40">
        <v>0.3</v>
      </c>
      <c r="R33" s="33">
        <f>P33-P33*Q33</f>
        <v>0</v>
      </c>
    </row>
    <row r="34" spans="1:18">
      <c r="A34" s="67"/>
      <c r="B34" s="66" t="s">
        <v>49</v>
      </c>
      <c r="C34" s="66" t="s">
        <v>50</v>
      </c>
      <c r="D34" s="8" t="s">
        <v>53</v>
      </c>
      <c r="E34" s="8" t="s">
        <v>51</v>
      </c>
      <c r="F34" s="17"/>
      <c r="G34" s="17"/>
      <c r="H34" s="17"/>
      <c r="I34" s="17"/>
      <c r="J34" s="18"/>
      <c r="K34" s="18"/>
      <c r="L34" s="19"/>
      <c r="M34" s="19" t="s">
        <v>1</v>
      </c>
      <c r="N34" s="19"/>
      <c r="O34" s="19"/>
      <c r="P34" s="16"/>
      <c r="Q34" s="40">
        <v>0.3</v>
      </c>
      <c r="R34" s="33">
        <f>P34-P34*Q34</f>
        <v>0</v>
      </c>
    </row>
    <row r="35" spans="1:18">
      <c r="A35" s="41" t="s">
        <v>3</v>
      </c>
      <c r="B35" s="42" t="s">
        <v>73</v>
      </c>
      <c r="C35" s="43" t="s">
        <v>33</v>
      </c>
      <c r="D35" s="44" t="s">
        <v>13</v>
      </c>
      <c r="E35" s="44" t="s">
        <v>32</v>
      </c>
      <c r="F35" s="44">
        <v>80</v>
      </c>
      <c r="G35" s="44">
        <v>85</v>
      </c>
      <c r="H35" s="44">
        <v>90</v>
      </c>
      <c r="I35" s="44">
        <v>95</v>
      </c>
      <c r="J35" s="44">
        <v>100</v>
      </c>
      <c r="K35" s="44">
        <v>105</v>
      </c>
      <c r="L35" s="44"/>
      <c r="M35" s="44"/>
      <c r="N35" s="44"/>
      <c r="O35" s="45"/>
      <c r="P35" s="38" t="s">
        <v>6</v>
      </c>
      <c r="Q35" s="38" t="s">
        <v>7</v>
      </c>
      <c r="R35" s="34" t="s">
        <v>8</v>
      </c>
    </row>
    <row r="36" spans="1:18">
      <c r="A36" s="67"/>
      <c r="B36" s="66" t="s">
        <v>48</v>
      </c>
      <c r="C36" s="66" t="s">
        <v>47</v>
      </c>
      <c r="D36" s="8" t="s">
        <v>53</v>
      </c>
      <c r="E36" s="8" t="s">
        <v>52</v>
      </c>
      <c r="F36" s="52"/>
      <c r="G36" s="52"/>
      <c r="H36" s="52"/>
      <c r="I36" s="52"/>
      <c r="J36" s="53"/>
      <c r="K36" s="53"/>
      <c r="L36" s="10"/>
      <c r="M36" s="9" t="s">
        <v>1</v>
      </c>
      <c r="N36" s="9"/>
      <c r="O36" s="9"/>
      <c r="P36" s="24"/>
      <c r="Q36" s="40">
        <v>0.30230000000000001</v>
      </c>
      <c r="R36" s="33">
        <f>P36-P36*Q36</f>
        <v>0</v>
      </c>
    </row>
    <row r="37" spans="1:18">
      <c r="A37" s="67"/>
      <c r="B37" s="66" t="s">
        <v>49</v>
      </c>
      <c r="C37" s="66" t="s">
        <v>50</v>
      </c>
      <c r="D37" s="8" t="s">
        <v>53</v>
      </c>
      <c r="E37" s="8" t="s">
        <v>52</v>
      </c>
      <c r="F37" s="52"/>
      <c r="G37" s="52"/>
      <c r="H37" s="52"/>
      <c r="I37" s="52"/>
      <c r="J37" s="53"/>
      <c r="K37" s="53"/>
      <c r="L37" s="10"/>
      <c r="M37" s="9" t="s">
        <v>1</v>
      </c>
      <c r="N37" s="9"/>
      <c r="O37" s="9"/>
      <c r="P37" s="24"/>
      <c r="Q37" s="40">
        <v>0.30230000000000001</v>
      </c>
      <c r="R37" s="33">
        <f>P37-P37*Q37</f>
        <v>0</v>
      </c>
    </row>
    <row r="38" spans="1:18" ht="6" customHeight="1">
      <c r="A38" s="5"/>
      <c r="B38" s="5"/>
      <c r="C38" s="31"/>
      <c r="D38" s="5"/>
      <c r="E38" s="5"/>
      <c r="F38" s="5"/>
      <c r="G38" s="28"/>
      <c r="H38" s="28"/>
      <c r="I38" s="28"/>
      <c r="J38" s="28"/>
      <c r="K38" s="28"/>
    </row>
    <row r="39" spans="1:18" ht="18" customHeight="1">
      <c r="A39" s="1" t="s">
        <v>54</v>
      </c>
      <c r="B39" s="30"/>
      <c r="C39" s="49"/>
      <c r="E39" s="28"/>
      <c r="F39" s="75" t="s">
        <v>63</v>
      </c>
      <c r="G39" s="76"/>
      <c r="H39" s="75" t="s">
        <v>61</v>
      </c>
      <c r="I39" s="76"/>
      <c r="J39" s="75" t="s">
        <v>56</v>
      </c>
      <c r="K39" s="76"/>
      <c r="L39" s="75" t="s">
        <v>57</v>
      </c>
      <c r="M39" s="76"/>
    </row>
    <row r="40" spans="1:18">
      <c r="A40" s="41" t="s">
        <v>3</v>
      </c>
      <c r="B40" s="42" t="s">
        <v>65</v>
      </c>
      <c r="C40" s="43" t="s">
        <v>33</v>
      </c>
      <c r="D40" s="44" t="s">
        <v>13</v>
      </c>
      <c r="E40" s="44"/>
      <c r="F40" s="75" t="s">
        <v>64</v>
      </c>
      <c r="G40" s="76"/>
      <c r="H40" s="75" t="s">
        <v>58</v>
      </c>
      <c r="I40" s="76"/>
      <c r="J40" s="75" t="s">
        <v>59</v>
      </c>
      <c r="K40" s="76"/>
      <c r="L40" s="75" t="s">
        <v>60</v>
      </c>
      <c r="M40" s="76"/>
      <c r="N40" s="44"/>
      <c r="O40" s="45"/>
      <c r="P40" s="38" t="s">
        <v>6</v>
      </c>
      <c r="Q40" s="38" t="s">
        <v>7</v>
      </c>
      <c r="R40" s="34" t="s">
        <v>8</v>
      </c>
    </row>
    <row r="41" spans="1:18">
      <c r="A41" s="67"/>
      <c r="B41" s="66"/>
      <c r="C41" s="66"/>
      <c r="D41" s="8"/>
      <c r="E41" s="51"/>
      <c r="F41" s="77"/>
      <c r="G41" s="78"/>
      <c r="H41" s="79"/>
      <c r="I41" s="80"/>
      <c r="J41" s="79"/>
      <c r="K41" s="80"/>
      <c r="L41" s="79"/>
      <c r="M41" s="80"/>
      <c r="N41" s="19"/>
      <c r="O41" s="19"/>
      <c r="P41" s="16"/>
      <c r="Q41" s="40">
        <v>0.3</v>
      </c>
      <c r="R41" s="33">
        <f>P41-P41*Q41</f>
        <v>0</v>
      </c>
    </row>
    <row r="42" spans="1:18">
      <c r="A42" s="60"/>
      <c r="B42" s="61"/>
      <c r="C42" s="61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</row>
    <row r="43" spans="1:18">
      <c r="A43" s="41" t="s">
        <v>3</v>
      </c>
      <c r="B43" s="42" t="s">
        <v>66</v>
      </c>
      <c r="C43" s="43" t="s">
        <v>33</v>
      </c>
      <c r="D43" s="44" t="s">
        <v>13</v>
      </c>
      <c r="E43" s="44" t="s">
        <v>72</v>
      </c>
      <c r="F43" s="44"/>
      <c r="G43" s="44"/>
      <c r="H43" s="44"/>
      <c r="I43" s="44"/>
      <c r="J43" s="44"/>
      <c r="K43" s="44"/>
      <c r="L43" s="44"/>
      <c r="M43" s="44"/>
      <c r="N43" s="44"/>
      <c r="O43" s="45"/>
      <c r="P43" s="38" t="s">
        <v>6</v>
      </c>
      <c r="Q43" s="38" t="s">
        <v>7</v>
      </c>
      <c r="R43" s="34" t="s">
        <v>8</v>
      </c>
    </row>
    <row r="44" spans="1:18">
      <c r="A44" s="67" t="s">
        <v>82</v>
      </c>
      <c r="B44" s="66" t="s">
        <v>67</v>
      </c>
      <c r="C44" s="66" t="s">
        <v>114</v>
      </c>
      <c r="D44" s="8" t="s">
        <v>71</v>
      </c>
      <c r="E44" s="23"/>
      <c r="F44" s="37"/>
      <c r="G44" s="37"/>
      <c r="H44" s="13"/>
      <c r="I44" s="13"/>
      <c r="J44" s="10"/>
      <c r="K44" s="10"/>
      <c r="L44" s="10"/>
      <c r="M44" s="9" t="s">
        <v>1</v>
      </c>
      <c r="N44" s="9"/>
      <c r="O44" s="9"/>
      <c r="P44" s="24">
        <v>8495</v>
      </c>
      <c r="Q44" s="40">
        <v>0.3</v>
      </c>
      <c r="R44" s="33">
        <f>P44-P44*Q44</f>
        <v>5946.5</v>
      </c>
    </row>
    <row r="45" spans="1:18">
      <c r="A45" s="67" t="s">
        <v>85</v>
      </c>
      <c r="B45" s="66" t="s">
        <v>67</v>
      </c>
      <c r="C45" s="66" t="s">
        <v>68</v>
      </c>
      <c r="D45" s="8" t="s">
        <v>71</v>
      </c>
      <c r="E45" s="23"/>
      <c r="F45" s="37"/>
      <c r="G45" s="37"/>
      <c r="H45" s="13"/>
      <c r="I45" s="13"/>
      <c r="J45" s="10"/>
      <c r="K45" s="10"/>
      <c r="L45" s="10"/>
      <c r="M45" s="9"/>
      <c r="N45" s="9"/>
      <c r="O45" s="9"/>
      <c r="P45" s="24">
        <v>9995</v>
      </c>
      <c r="Q45" s="40">
        <v>0.3</v>
      </c>
      <c r="R45" s="33">
        <f>P45-P45*Q45</f>
        <v>6996.5</v>
      </c>
    </row>
    <row r="46" spans="1:18">
      <c r="A46" s="68" t="s">
        <v>129</v>
      </c>
      <c r="B46" s="26" t="s">
        <v>75</v>
      </c>
      <c r="C46" s="66" t="s">
        <v>128</v>
      </c>
      <c r="D46" s="8" t="s">
        <v>115</v>
      </c>
      <c r="E46" s="23"/>
      <c r="F46" s="13"/>
      <c r="G46" s="37"/>
      <c r="H46" s="13"/>
      <c r="I46" s="13"/>
      <c r="J46" s="10"/>
      <c r="K46" s="10"/>
      <c r="L46" s="10"/>
      <c r="M46" s="9"/>
      <c r="N46" s="9"/>
      <c r="O46" s="9"/>
      <c r="P46" s="24">
        <v>19995</v>
      </c>
      <c r="Q46" s="40">
        <v>0.3</v>
      </c>
      <c r="R46" s="33">
        <f>P46-P46*Q46</f>
        <v>13996.5</v>
      </c>
    </row>
    <row r="47" spans="1:18">
      <c r="A47" s="35" t="s">
        <v>84</v>
      </c>
      <c r="B47" s="26" t="s">
        <v>69</v>
      </c>
      <c r="C47" s="66" t="s">
        <v>130</v>
      </c>
      <c r="D47" s="8" t="s">
        <v>115</v>
      </c>
      <c r="E47" s="23"/>
      <c r="F47" s="37"/>
      <c r="G47" s="37"/>
      <c r="H47" s="13"/>
      <c r="I47" s="13"/>
      <c r="J47" s="10"/>
      <c r="K47" s="10"/>
      <c r="L47" s="10"/>
      <c r="M47" s="9"/>
      <c r="N47" s="9"/>
      <c r="O47" s="9"/>
      <c r="P47" s="24">
        <v>39995</v>
      </c>
      <c r="Q47" s="40"/>
      <c r="R47" s="33">
        <f>P47-P47*Q47</f>
        <v>39995</v>
      </c>
    </row>
    <row r="48" spans="1:18">
      <c r="A48" s="5"/>
      <c r="B48" s="5"/>
      <c r="C48" s="31"/>
      <c r="D48" s="5"/>
      <c r="E48" s="5"/>
      <c r="F48" s="5"/>
      <c r="G48" s="28"/>
      <c r="H48" s="28"/>
      <c r="I48" s="28"/>
      <c r="J48" s="28"/>
      <c r="K48" s="28"/>
    </row>
    <row r="49" spans="1:15">
      <c r="A49" s="5"/>
      <c r="B49" s="5"/>
      <c r="C49" s="31"/>
      <c r="D49" s="5"/>
      <c r="E49" s="5"/>
      <c r="F49" s="5"/>
      <c r="G49" s="28"/>
      <c r="H49" s="28"/>
      <c r="I49" s="28"/>
      <c r="J49" s="28"/>
      <c r="K49" s="28"/>
    </row>
    <row r="50" spans="1:15">
      <c r="A50" s="6"/>
      <c r="B50" s="5"/>
      <c r="C50" s="31"/>
      <c r="D50" s="5"/>
      <c r="E50" s="5"/>
      <c r="F50" s="5"/>
      <c r="G50" s="28"/>
      <c r="H50" s="28"/>
      <c r="I50" s="28"/>
      <c r="J50" s="28"/>
      <c r="K50" s="28"/>
    </row>
    <row r="51" spans="1:15">
      <c r="A51" s="6"/>
      <c r="B51" s="5"/>
      <c r="C51" s="31"/>
      <c r="D51" s="5"/>
      <c r="E51" s="5"/>
      <c r="F51" s="5"/>
      <c r="G51" s="28"/>
      <c r="H51" s="28"/>
      <c r="I51" s="28"/>
      <c r="J51" s="28"/>
      <c r="K51" s="28"/>
    </row>
    <row r="52" spans="1:15">
      <c r="A52" s="5"/>
      <c r="B52" s="5"/>
      <c r="C52" s="31"/>
      <c r="D52" s="5"/>
      <c r="E52" s="5"/>
      <c r="F52" s="5"/>
      <c r="G52" s="28"/>
      <c r="H52" s="28"/>
      <c r="I52" s="28"/>
      <c r="J52" s="28"/>
      <c r="K52" s="28"/>
    </row>
    <row r="53" spans="1:15">
      <c r="A53" s="5"/>
      <c r="B53" s="5"/>
      <c r="C53" s="31"/>
      <c r="D53" s="5"/>
      <c r="E53" s="5"/>
      <c r="F53" s="5"/>
      <c r="G53" s="28"/>
      <c r="H53" s="28"/>
      <c r="I53" s="28"/>
      <c r="J53" s="28"/>
      <c r="K53" s="28"/>
      <c r="L53" s="5"/>
      <c r="M53" s="5"/>
      <c r="N53" s="5"/>
      <c r="O53" s="5"/>
    </row>
    <row r="54" spans="1:15">
      <c r="A54" s="5"/>
    </row>
    <row r="55" spans="1:15">
      <c r="B55" s="32"/>
      <c r="C55" s="7"/>
      <c r="D55" s="6"/>
      <c r="E55" s="6"/>
      <c r="F55" s="6"/>
      <c r="G55" s="30"/>
      <c r="H55" s="30"/>
      <c r="I55" s="30"/>
      <c r="J55" s="30"/>
      <c r="K55" s="30"/>
    </row>
    <row r="56" spans="1:15">
      <c r="A56" s="32"/>
    </row>
  </sheetData>
  <mergeCells count="21">
    <mergeCell ref="B2:C2"/>
    <mergeCell ref="B4:C4"/>
    <mergeCell ref="O4:S4"/>
    <mergeCell ref="F5:M5"/>
    <mergeCell ref="O5:S6"/>
    <mergeCell ref="B6:C6"/>
    <mergeCell ref="F6:M6"/>
    <mergeCell ref="F8:O8"/>
    <mergeCell ref="S8:S9"/>
    <mergeCell ref="F39:G39"/>
    <mergeCell ref="H39:I39"/>
    <mergeCell ref="J39:K39"/>
    <mergeCell ref="L39:M39"/>
    <mergeCell ref="F40:G40"/>
    <mergeCell ref="H40:I40"/>
    <mergeCell ref="J40:K40"/>
    <mergeCell ref="L40:M40"/>
    <mergeCell ref="F41:G41"/>
    <mergeCell ref="H41:I41"/>
    <mergeCell ref="J41:K41"/>
    <mergeCell ref="L41:M41"/>
  </mergeCells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>
    <oddHeader>&amp;C&amp;26Útivist og veiði ehf. - Pöntun á Elan skíðabúnaði 2025-2026</oddHeader>
    <oddFooter xml:space="preserve">&amp;R&amp;12Útivist og veiði ehf.
kt. 630404-3040
www.utivistogveidi.is
Sími: 8682400 (Sveinn)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8"/>
  <sheetViews>
    <sheetView topLeftCell="A6" zoomScale="69" zoomScaleNormal="69" workbookViewId="0">
      <selection activeCell="AB10" sqref="AB10"/>
    </sheetView>
  </sheetViews>
  <sheetFormatPr defaultColWidth="11.42578125" defaultRowHeight="12.75"/>
  <cols>
    <col min="1" max="1" width="16.85546875" customWidth="1"/>
    <col min="2" max="2" width="21.7109375" bestFit="1" customWidth="1"/>
    <col min="3" max="3" width="35.28515625" style="2" bestFit="1" customWidth="1"/>
    <col min="4" max="4" width="16" bestFit="1" customWidth="1"/>
    <col min="5" max="5" width="17.28515625" bestFit="1" customWidth="1"/>
    <col min="6" max="6" width="5.5703125" bestFit="1" customWidth="1"/>
    <col min="7" max="11" width="5.5703125" style="3" bestFit="1" customWidth="1"/>
    <col min="12" max="15" width="5.5703125" bestFit="1" customWidth="1"/>
    <col min="16" max="16" width="8" customWidth="1"/>
    <col min="17" max="17" width="9.42578125" customWidth="1"/>
    <col min="18" max="18" width="10.7109375" customWidth="1"/>
    <col min="19" max="19" width="16.85546875" customWidth="1"/>
  </cols>
  <sheetData>
    <row r="1" spans="1:28" ht="88.5" customHeight="1" thickBot="1">
      <c r="D1" s="4"/>
      <c r="E1" s="4" t="s">
        <v>44</v>
      </c>
      <c r="F1" s="58"/>
      <c r="G1" s="58"/>
      <c r="H1" s="58"/>
      <c r="I1" s="58"/>
      <c r="J1" s="58"/>
      <c r="K1" s="58"/>
      <c r="L1" s="58"/>
      <c r="M1" s="58"/>
    </row>
    <row r="2" spans="1:28" ht="24" customHeight="1" thickBot="1">
      <c r="A2" s="4" t="s">
        <v>0</v>
      </c>
      <c r="B2" s="86"/>
      <c r="C2" s="87"/>
      <c r="D2" s="4"/>
      <c r="G2" s="2"/>
      <c r="P2" s="55"/>
      <c r="Q2" s="56"/>
      <c r="R2" s="56"/>
      <c r="S2" s="56"/>
    </row>
    <row r="3" spans="1:28" ht="21" thickBot="1">
      <c r="D3" s="4"/>
      <c r="E3" s="4" t="s">
        <v>45</v>
      </c>
      <c r="F3" s="58"/>
      <c r="G3" s="58"/>
      <c r="H3" s="58"/>
      <c r="I3" s="58"/>
      <c r="J3" s="58"/>
      <c r="K3" s="58"/>
      <c r="L3" s="58"/>
      <c r="M3" s="58"/>
      <c r="P3" s="55"/>
      <c r="Q3" s="56"/>
      <c r="R3" s="56"/>
      <c r="S3" s="56"/>
    </row>
    <row r="4" spans="1:28" ht="26.25" customHeight="1" thickBot="1">
      <c r="A4" s="4" t="s">
        <v>42</v>
      </c>
      <c r="B4" s="88"/>
      <c r="C4" s="88"/>
      <c r="D4" s="4"/>
      <c r="G4" s="7"/>
      <c r="O4" s="89" t="s">
        <v>110</v>
      </c>
      <c r="P4" s="90"/>
      <c r="Q4" s="90"/>
      <c r="R4" s="90"/>
      <c r="S4" s="91"/>
    </row>
    <row r="5" spans="1:28" ht="15.75" customHeight="1" thickBot="1">
      <c r="D5" s="4"/>
      <c r="E5" s="4" t="s">
        <v>87</v>
      </c>
      <c r="F5" s="92"/>
      <c r="G5" s="92"/>
      <c r="H5" s="92"/>
      <c r="I5" s="92"/>
      <c r="J5" s="92"/>
      <c r="K5" s="92"/>
      <c r="L5" s="92"/>
      <c r="M5" s="92"/>
      <c r="O5" s="93" t="s">
        <v>111</v>
      </c>
      <c r="P5" s="94"/>
      <c r="Q5" s="94"/>
      <c r="R5" s="94"/>
      <c r="S5" s="95"/>
    </row>
    <row r="6" spans="1:28" ht="36" customHeight="1" thickBot="1">
      <c r="A6" s="4" t="s">
        <v>43</v>
      </c>
      <c r="B6" s="88"/>
      <c r="C6" s="88"/>
      <c r="D6" s="4"/>
      <c r="E6" s="59" t="s">
        <v>90</v>
      </c>
      <c r="F6" s="92"/>
      <c r="G6" s="92"/>
      <c r="H6" s="92"/>
      <c r="I6" s="92"/>
      <c r="J6" s="92"/>
      <c r="K6" s="92"/>
      <c r="L6" s="92"/>
      <c r="M6" s="92"/>
      <c r="O6" s="96"/>
      <c r="P6" s="97"/>
      <c r="Q6" s="97"/>
      <c r="R6" s="97"/>
      <c r="S6" s="98"/>
      <c r="U6" t="s">
        <v>96</v>
      </c>
      <c r="V6">
        <v>120</v>
      </c>
    </row>
    <row r="7" spans="1:28" ht="15.75">
      <c r="D7" s="4"/>
    </row>
    <row r="8" spans="1:28" ht="20.25" customHeight="1">
      <c r="A8" s="1" t="s">
        <v>2</v>
      </c>
      <c r="F8" s="81" t="s">
        <v>32</v>
      </c>
      <c r="G8" s="82"/>
      <c r="H8" s="82"/>
      <c r="I8" s="82"/>
      <c r="J8" s="82"/>
      <c r="K8" s="82"/>
      <c r="L8" s="82"/>
      <c r="M8" s="82"/>
      <c r="N8" s="82"/>
      <c r="O8" s="83"/>
      <c r="S8" s="84" t="s">
        <v>41</v>
      </c>
      <c r="U8" t="s">
        <v>94</v>
      </c>
      <c r="W8" t="s">
        <v>95</v>
      </c>
    </row>
    <row r="9" spans="1:28">
      <c r="A9" s="41" t="s">
        <v>3</v>
      </c>
      <c r="B9" s="42" t="s">
        <v>15</v>
      </c>
      <c r="C9" s="43" t="s">
        <v>33</v>
      </c>
      <c r="D9" s="44" t="s">
        <v>4</v>
      </c>
      <c r="E9" s="45" t="s">
        <v>5</v>
      </c>
      <c r="F9" s="38"/>
      <c r="G9" s="38"/>
      <c r="H9" s="38"/>
      <c r="I9" s="38"/>
      <c r="J9" s="38">
        <v>157</v>
      </c>
      <c r="K9" s="38">
        <v>165</v>
      </c>
      <c r="L9" s="38">
        <v>182</v>
      </c>
      <c r="M9" s="38">
        <v>188</v>
      </c>
      <c r="N9" s="38">
        <v>190</v>
      </c>
      <c r="O9" s="38">
        <v>195</v>
      </c>
      <c r="P9" s="38" t="s">
        <v>6</v>
      </c>
      <c r="Q9" s="38" t="s">
        <v>7</v>
      </c>
      <c r="R9" s="34" t="s">
        <v>8</v>
      </c>
      <c r="S9" s="85"/>
      <c r="U9" t="s">
        <v>2</v>
      </c>
      <c r="V9" t="s">
        <v>11</v>
      </c>
      <c r="W9" t="s">
        <v>2</v>
      </c>
      <c r="X9" t="s">
        <v>11</v>
      </c>
      <c r="Y9" t="s">
        <v>97</v>
      </c>
      <c r="Z9" t="s">
        <v>98</v>
      </c>
      <c r="AA9" t="s">
        <v>100</v>
      </c>
      <c r="AB9" t="s">
        <v>99</v>
      </c>
    </row>
    <row r="10" spans="1:28">
      <c r="A10" s="39" t="s">
        <v>14</v>
      </c>
      <c r="B10" s="15" t="s">
        <v>20</v>
      </c>
      <c r="C10" s="11" t="s">
        <v>92</v>
      </c>
      <c r="D10" s="8" t="s">
        <v>17</v>
      </c>
      <c r="E10" s="8" t="s">
        <v>18</v>
      </c>
      <c r="F10" s="9"/>
      <c r="G10" s="9"/>
      <c r="H10" s="9"/>
      <c r="I10" s="9"/>
      <c r="J10" s="9"/>
      <c r="K10" s="9"/>
      <c r="L10" s="9"/>
      <c r="M10" s="17"/>
      <c r="N10" s="12" t="s">
        <v>1</v>
      </c>
      <c r="O10" s="17" t="s">
        <v>1</v>
      </c>
      <c r="P10" s="16">
        <v>99000</v>
      </c>
      <c r="Q10" s="40">
        <v>0.4</v>
      </c>
      <c r="R10" s="33">
        <f>P10-P10*Q10</f>
        <v>59400</v>
      </c>
      <c r="S10" s="33">
        <f>R10+R27</f>
        <v>88800</v>
      </c>
      <c r="U10" s="54">
        <v>235</v>
      </c>
      <c r="V10" s="54">
        <v>80</v>
      </c>
      <c r="W10" s="54">
        <f t="shared" ref="W10:X12" si="0">U10*$V$6</f>
        <v>28200</v>
      </c>
      <c r="X10" s="54">
        <f t="shared" si="0"/>
        <v>9600</v>
      </c>
      <c r="Y10" s="54">
        <v>3000</v>
      </c>
      <c r="Z10" s="54">
        <f>SUM(W10:Y10)</f>
        <v>40800</v>
      </c>
      <c r="AA10" s="54">
        <f>AB10-Z10</f>
        <v>30812.903225806454</v>
      </c>
      <c r="AB10" s="54">
        <f t="shared" ref="AB10:AB15" si="1">S10/1.24</f>
        <v>71612.903225806454</v>
      </c>
    </row>
    <row r="11" spans="1:28">
      <c r="A11" s="39"/>
      <c r="B11" s="15" t="s">
        <v>20</v>
      </c>
      <c r="C11" s="11" t="s">
        <v>101</v>
      </c>
      <c r="D11" s="8" t="s">
        <v>17</v>
      </c>
      <c r="E11" s="8" t="s">
        <v>112</v>
      </c>
      <c r="F11" s="9"/>
      <c r="G11" s="9"/>
      <c r="H11" s="9"/>
      <c r="I11" s="9"/>
      <c r="J11" s="9"/>
      <c r="K11" s="9"/>
      <c r="L11" s="35"/>
      <c r="M11" s="10"/>
      <c r="N11" s="10"/>
      <c r="O11" s="10"/>
      <c r="P11" s="16">
        <v>90000</v>
      </c>
      <c r="Q11" s="40">
        <v>0.4</v>
      </c>
      <c r="R11" s="33">
        <f>P11-P11*Q11</f>
        <v>54000</v>
      </c>
      <c r="S11" s="33">
        <f>R11+R29</f>
        <v>73600</v>
      </c>
      <c r="U11" s="54">
        <v>185</v>
      </c>
      <c r="V11" s="54">
        <v>68</v>
      </c>
      <c r="W11" s="54">
        <f t="shared" si="0"/>
        <v>22200</v>
      </c>
      <c r="X11" s="54">
        <f t="shared" si="0"/>
        <v>8160</v>
      </c>
      <c r="Y11" s="54">
        <v>3000</v>
      </c>
      <c r="Z11" s="54">
        <f>SUM(W11:Y11)</f>
        <v>33360</v>
      </c>
      <c r="AA11" s="54">
        <f>AB11-Z11</f>
        <v>25994.838709677417</v>
      </c>
      <c r="AB11" s="54">
        <f t="shared" si="1"/>
        <v>59354.838709677417</v>
      </c>
    </row>
    <row r="12" spans="1:28">
      <c r="A12" s="14" t="s">
        <v>19</v>
      </c>
      <c r="B12" s="15" t="s">
        <v>9</v>
      </c>
      <c r="C12" s="11" t="s">
        <v>93</v>
      </c>
      <c r="D12" s="8" t="s">
        <v>17</v>
      </c>
      <c r="E12" s="12" t="s">
        <v>18</v>
      </c>
      <c r="F12" s="9"/>
      <c r="G12" s="9"/>
      <c r="H12" s="9"/>
      <c r="I12" s="9"/>
      <c r="J12" s="17"/>
      <c r="K12" s="17"/>
      <c r="L12" s="10"/>
      <c r="M12" s="10"/>
      <c r="N12" s="10"/>
      <c r="O12" s="10"/>
      <c r="P12" s="16">
        <v>99000</v>
      </c>
      <c r="Q12" s="40">
        <v>0.4</v>
      </c>
      <c r="R12" s="33">
        <f>P12-P12*Q12</f>
        <v>59400</v>
      </c>
      <c r="S12" s="33">
        <f>R12+R27</f>
        <v>88800</v>
      </c>
      <c r="U12" s="54">
        <v>235</v>
      </c>
      <c r="V12" s="54">
        <v>80</v>
      </c>
      <c r="W12" s="54">
        <f t="shared" si="0"/>
        <v>28200</v>
      </c>
      <c r="X12" s="54">
        <f t="shared" si="0"/>
        <v>9600</v>
      </c>
      <c r="Y12" s="54">
        <v>3000</v>
      </c>
      <c r="Z12" s="54">
        <f>SUM(W12:Y12)</f>
        <v>40800</v>
      </c>
      <c r="AA12" s="54">
        <f>AB12-Z12</f>
        <v>30812.903225806454</v>
      </c>
      <c r="AB12" s="54">
        <f t="shared" si="1"/>
        <v>71612.903225806454</v>
      </c>
    </row>
    <row r="13" spans="1:28">
      <c r="A13" s="41" t="s">
        <v>3</v>
      </c>
      <c r="B13" s="42" t="s">
        <v>16</v>
      </c>
      <c r="C13" s="43" t="s">
        <v>33</v>
      </c>
      <c r="D13" s="44" t="s">
        <v>4</v>
      </c>
      <c r="E13" s="45" t="s">
        <v>5</v>
      </c>
      <c r="F13" s="38"/>
      <c r="G13" s="38"/>
      <c r="H13" s="38"/>
      <c r="I13" s="38">
        <v>134</v>
      </c>
      <c r="J13" s="38">
        <v>142</v>
      </c>
      <c r="K13" s="38">
        <v>150</v>
      </c>
      <c r="L13" s="38">
        <v>158</v>
      </c>
      <c r="M13" s="38">
        <v>166</v>
      </c>
      <c r="N13" s="38">
        <v>174</v>
      </c>
      <c r="O13" s="38">
        <v>182</v>
      </c>
      <c r="P13" s="38" t="s">
        <v>6</v>
      </c>
      <c r="Q13" s="38" t="s">
        <v>7</v>
      </c>
      <c r="R13" s="34" t="s">
        <v>8</v>
      </c>
      <c r="S13" s="34"/>
      <c r="U13" s="54"/>
      <c r="V13" s="54"/>
      <c r="W13" s="54"/>
      <c r="X13" s="54"/>
      <c r="Y13" s="54"/>
      <c r="Z13" s="54"/>
      <c r="AA13" s="54"/>
      <c r="AB13" s="54">
        <f t="shared" si="1"/>
        <v>0</v>
      </c>
    </row>
    <row r="14" spans="1:28">
      <c r="A14" s="14" t="s">
        <v>106</v>
      </c>
      <c r="B14" s="15" t="s">
        <v>20</v>
      </c>
      <c r="C14" s="11" t="s">
        <v>101</v>
      </c>
      <c r="D14" s="8" t="s">
        <v>103</v>
      </c>
      <c r="E14" s="8" t="s">
        <v>24</v>
      </c>
      <c r="F14" s="9"/>
      <c r="G14" s="9"/>
      <c r="H14" s="9"/>
      <c r="I14" s="9"/>
      <c r="J14" s="9"/>
      <c r="K14" s="9"/>
      <c r="L14" s="9"/>
      <c r="M14" s="35" t="s">
        <v>1</v>
      </c>
      <c r="N14" s="35" t="s">
        <v>1</v>
      </c>
      <c r="O14" s="35" t="s">
        <v>1</v>
      </c>
      <c r="P14" s="16">
        <v>65000</v>
      </c>
      <c r="Q14" s="40">
        <v>0.4</v>
      </c>
      <c r="R14" s="33">
        <f>P14-P14*Q14</f>
        <v>39000</v>
      </c>
      <c r="S14" s="33">
        <f>R14+R30</f>
        <v>53000</v>
      </c>
      <c r="U14" s="54">
        <v>130</v>
      </c>
      <c r="V14" s="54">
        <v>49</v>
      </c>
      <c r="W14" s="54">
        <f>U14*$V$6</f>
        <v>15600</v>
      </c>
      <c r="X14" s="54">
        <f>V14*$V$6</f>
        <v>5880</v>
      </c>
      <c r="Y14" s="54">
        <v>3000</v>
      </c>
      <c r="Z14" s="54">
        <f>SUM(W14:Y14)</f>
        <v>24480</v>
      </c>
      <c r="AA14" s="54">
        <f>AB14-Z14</f>
        <v>18261.93548387097</v>
      </c>
      <c r="AB14" s="54">
        <f t="shared" si="1"/>
        <v>42741.93548387097</v>
      </c>
    </row>
    <row r="15" spans="1:28">
      <c r="A15" s="14" t="s">
        <v>21</v>
      </c>
      <c r="B15" s="15" t="s">
        <v>20</v>
      </c>
      <c r="C15" s="11" t="s">
        <v>102</v>
      </c>
      <c r="D15" s="8" t="s">
        <v>23</v>
      </c>
      <c r="E15" s="8" t="s">
        <v>24</v>
      </c>
      <c r="F15" s="9"/>
      <c r="G15" s="9"/>
      <c r="H15" s="9"/>
      <c r="I15" s="35"/>
      <c r="J15" s="35"/>
      <c r="K15" s="35"/>
      <c r="L15" s="35"/>
      <c r="M15" s="9"/>
      <c r="N15" s="9"/>
      <c r="O15" s="9"/>
      <c r="P15" s="16">
        <v>55000</v>
      </c>
      <c r="Q15" s="40">
        <v>0.4</v>
      </c>
      <c r="R15" s="33">
        <f>P15-P15*Q15</f>
        <v>33000</v>
      </c>
      <c r="S15" s="33">
        <f>R15+R30</f>
        <v>47000</v>
      </c>
      <c r="U15" s="54">
        <v>107</v>
      </c>
      <c r="V15" s="54">
        <v>49</v>
      </c>
      <c r="W15" s="54">
        <f>U15*$V$6</f>
        <v>12840</v>
      </c>
      <c r="X15" s="54">
        <f>V15*$V$6</f>
        <v>5880</v>
      </c>
      <c r="Y15" s="54">
        <v>3000</v>
      </c>
      <c r="Z15" s="54">
        <f>SUM(W15:Y15)</f>
        <v>21720</v>
      </c>
      <c r="AA15" s="54">
        <f>AB15-Z15</f>
        <v>16183.225806451614</v>
      </c>
      <c r="AB15" s="54">
        <f t="shared" si="1"/>
        <v>37903.225806451614</v>
      </c>
    </row>
    <row r="16" spans="1:28">
      <c r="A16" s="41" t="s">
        <v>3</v>
      </c>
      <c r="B16" s="42" t="s">
        <v>16</v>
      </c>
      <c r="C16" s="43" t="s">
        <v>33</v>
      </c>
      <c r="D16" s="44" t="s">
        <v>4</v>
      </c>
      <c r="E16" s="45" t="s">
        <v>5</v>
      </c>
      <c r="F16" s="38"/>
      <c r="G16" s="38"/>
      <c r="H16" s="38">
        <v>133</v>
      </c>
      <c r="I16" s="38">
        <v>139</v>
      </c>
      <c r="J16" s="38">
        <v>145</v>
      </c>
      <c r="K16" s="38">
        <v>151</v>
      </c>
      <c r="L16" s="38"/>
      <c r="M16" s="38"/>
      <c r="N16" s="38"/>
      <c r="O16" s="38"/>
      <c r="P16" s="38" t="s">
        <v>6</v>
      </c>
      <c r="Q16" s="38" t="s">
        <v>7</v>
      </c>
      <c r="R16" s="34" t="s">
        <v>8</v>
      </c>
      <c r="S16" s="34"/>
      <c r="U16" s="54"/>
      <c r="V16" s="54"/>
      <c r="W16" s="54"/>
      <c r="X16" s="54"/>
      <c r="Y16" s="54"/>
      <c r="Z16" s="54"/>
      <c r="AA16" s="54"/>
      <c r="AB16" s="54"/>
    </row>
    <row r="17" spans="1:28">
      <c r="A17" s="14" t="s">
        <v>107</v>
      </c>
      <c r="B17" s="15" t="s">
        <v>9</v>
      </c>
      <c r="C17" s="11" t="s">
        <v>104</v>
      </c>
      <c r="D17" s="8" t="s">
        <v>103</v>
      </c>
      <c r="E17" s="8" t="s">
        <v>24</v>
      </c>
      <c r="F17" s="37"/>
      <c r="G17" s="10"/>
      <c r="H17" s="10"/>
      <c r="I17" s="19" t="s">
        <v>1</v>
      </c>
      <c r="J17" s="18"/>
      <c r="K17" s="18"/>
      <c r="L17" s="19" t="s">
        <v>1</v>
      </c>
      <c r="M17" s="19" t="s">
        <v>1</v>
      </c>
      <c r="N17" s="19" t="s">
        <v>1</v>
      </c>
      <c r="O17" s="19"/>
      <c r="P17" s="16">
        <v>65000</v>
      </c>
      <c r="Q17" s="40">
        <v>0.4</v>
      </c>
      <c r="R17" s="33">
        <f>P17-P17*Q17</f>
        <v>39000</v>
      </c>
      <c r="S17" s="33">
        <f>R17+R30</f>
        <v>53000</v>
      </c>
      <c r="U17" s="54">
        <v>130</v>
      </c>
      <c r="V17" s="54">
        <v>49</v>
      </c>
      <c r="W17" s="54">
        <f>U17*$V$6</f>
        <v>15600</v>
      </c>
      <c r="X17" s="54">
        <f>V17*$V$6</f>
        <v>5880</v>
      </c>
      <c r="Y17" s="54">
        <v>3000</v>
      </c>
      <c r="Z17" s="54">
        <f>SUM(W17:Y17)</f>
        <v>24480</v>
      </c>
      <c r="AA17" s="54">
        <f>AB17-Z17</f>
        <v>18261.93548387097</v>
      </c>
      <c r="AB17" s="54">
        <f t="shared" ref="AB17:AB22" si="2">S17/1.24</f>
        <v>42741.93548387097</v>
      </c>
    </row>
    <row r="18" spans="1:28">
      <c r="A18" s="14" t="s">
        <v>22</v>
      </c>
      <c r="B18" s="15" t="s">
        <v>9</v>
      </c>
      <c r="C18" s="11" t="s">
        <v>26</v>
      </c>
      <c r="D18" s="8" t="s">
        <v>25</v>
      </c>
      <c r="E18" s="8" t="s">
        <v>24</v>
      </c>
      <c r="F18" s="10"/>
      <c r="G18" s="10"/>
      <c r="H18" s="17"/>
      <c r="I18" s="17"/>
      <c r="J18" s="19"/>
      <c r="K18" s="19"/>
      <c r="L18" s="19" t="s">
        <v>1</v>
      </c>
      <c r="M18" s="19" t="s">
        <v>1</v>
      </c>
      <c r="N18" s="19" t="s">
        <v>1</v>
      </c>
      <c r="O18" s="19"/>
      <c r="P18" s="16">
        <v>55000</v>
      </c>
      <c r="Q18" s="40">
        <v>0.4</v>
      </c>
      <c r="R18" s="33">
        <f>P18-P18*Q18</f>
        <v>33000</v>
      </c>
      <c r="S18" s="33">
        <f>R18+R30</f>
        <v>47000</v>
      </c>
      <c r="U18" s="54">
        <v>107</v>
      </c>
      <c r="V18" s="54">
        <v>49</v>
      </c>
      <c r="W18" s="54">
        <f>U18*$V$6</f>
        <v>12840</v>
      </c>
      <c r="X18" s="54">
        <f>V18*$V$6</f>
        <v>5880</v>
      </c>
      <c r="Y18" s="54">
        <v>3000</v>
      </c>
      <c r="Z18" s="54">
        <f>SUM(W18:Y18)</f>
        <v>21720</v>
      </c>
      <c r="AA18" s="54">
        <f>AB18-Z18</f>
        <v>16183.225806451614</v>
      </c>
      <c r="AB18" s="54">
        <f t="shared" si="2"/>
        <v>37903.225806451614</v>
      </c>
    </row>
    <row r="19" spans="1:28">
      <c r="A19" s="41" t="s">
        <v>3</v>
      </c>
      <c r="B19" s="42" t="s">
        <v>10</v>
      </c>
      <c r="C19" s="43" t="s">
        <v>33</v>
      </c>
      <c r="D19" s="44" t="s">
        <v>4</v>
      </c>
      <c r="E19" s="45" t="s">
        <v>5</v>
      </c>
      <c r="F19" s="38">
        <v>100</v>
      </c>
      <c r="G19" s="38">
        <v>110</v>
      </c>
      <c r="H19" s="38">
        <v>120</v>
      </c>
      <c r="I19" s="38">
        <v>122</v>
      </c>
      <c r="J19" s="38">
        <v>128</v>
      </c>
      <c r="K19" s="38">
        <v>130</v>
      </c>
      <c r="L19" s="38">
        <v>140</v>
      </c>
      <c r="M19" s="38">
        <v>150</v>
      </c>
      <c r="N19" s="38"/>
      <c r="O19" s="38"/>
      <c r="P19" s="38" t="s">
        <v>6</v>
      </c>
      <c r="Q19" s="38" t="s">
        <v>7</v>
      </c>
      <c r="R19" s="34" t="s">
        <v>8</v>
      </c>
      <c r="S19" s="34"/>
      <c r="AB19" s="54"/>
    </row>
    <row r="20" spans="1:28">
      <c r="A20" s="18" t="s">
        <v>27</v>
      </c>
      <c r="B20" s="15" t="s">
        <v>10</v>
      </c>
      <c r="C20" s="11" t="s">
        <v>105</v>
      </c>
      <c r="D20" s="8" t="s">
        <v>28</v>
      </c>
      <c r="E20" s="12" t="s">
        <v>29</v>
      </c>
      <c r="F20" s="37"/>
      <c r="G20" s="37"/>
      <c r="H20" s="10"/>
      <c r="I20" s="17"/>
      <c r="J20" s="18"/>
      <c r="K20" s="19"/>
      <c r="L20" s="19"/>
      <c r="M20" s="19"/>
      <c r="N20" s="19"/>
      <c r="O20" s="19"/>
      <c r="P20" s="16">
        <v>50000</v>
      </c>
      <c r="Q20" s="40">
        <v>0.4</v>
      </c>
      <c r="R20" s="33">
        <f>P20-P20*Q20</f>
        <v>30000</v>
      </c>
      <c r="S20" s="33">
        <f>R20+R31</f>
        <v>42600</v>
      </c>
      <c r="U20" s="54">
        <v>95</v>
      </c>
      <c r="V20" s="54">
        <v>39</v>
      </c>
      <c r="W20" s="54">
        <f t="shared" ref="W20:X22" si="3">U20*$V$6</f>
        <v>11400</v>
      </c>
      <c r="X20" s="54">
        <f t="shared" si="3"/>
        <v>4680</v>
      </c>
      <c r="Y20" s="54">
        <v>3000</v>
      </c>
      <c r="Z20" s="54">
        <f>SUM(W20:Y20)</f>
        <v>19080</v>
      </c>
      <c r="AA20" s="54">
        <f>AB20-Z20</f>
        <v>15274.838709677417</v>
      </c>
      <c r="AB20" s="54">
        <f t="shared" si="2"/>
        <v>34354.838709677417</v>
      </c>
    </row>
    <row r="21" spans="1:28">
      <c r="A21" s="14" t="s">
        <v>30</v>
      </c>
      <c r="B21" s="15" t="s">
        <v>10</v>
      </c>
      <c r="C21" s="11" t="s">
        <v>77</v>
      </c>
      <c r="D21" s="20" t="s">
        <v>31</v>
      </c>
      <c r="E21" s="8" t="s">
        <v>108</v>
      </c>
      <c r="F21" s="13"/>
      <c r="G21" s="37"/>
      <c r="H21" s="13"/>
      <c r="I21" s="13"/>
      <c r="J21" s="10"/>
      <c r="K21" s="17"/>
      <c r="L21" s="17"/>
      <c r="M21" s="17"/>
      <c r="N21" s="9"/>
      <c r="O21" s="9"/>
      <c r="P21" s="24">
        <v>45000</v>
      </c>
      <c r="Q21" s="40">
        <v>0.4</v>
      </c>
      <c r="R21" s="33">
        <f>P21-P21*Q21</f>
        <v>27000</v>
      </c>
      <c r="S21" s="33">
        <f>R21</f>
        <v>27000</v>
      </c>
      <c r="U21" s="54">
        <v>77</v>
      </c>
      <c r="W21" s="54">
        <f t="shared" si="3"/>
        <v>9240</v>
      </c>
      <c r="X21" s="54">
        <f t="shared" si="3"/>
        <v>0</v>
      </c>
      <c r="Y21" s="54">
        <v>3000</v>
      </c>
      <c r="Z21" s="54">
        <f>SUM(W21:Y21)</f>
        <v>12240</v>
      </c>
      <c r="AA21" s="54">
        <f>AB21-Z21</f>
        <v>9534.1935483870984</v>
      </c>
      <c r="AB21" s="54">
        <f t="shared" si="2"/>
        <v>21774.193548387098</v>
      </c>
    </row>
    <row r="22" spans="1:28">
      <c r="A22" s="14" t="s">
        <v>30</v>
      </c>
      <c r="B22" s="15" t="s">
        <v>10</v>
      </c>
      <c r="C22" s="11" t="s">
        <v>77</v>
      </c>
      <c r="D22" s="20" t="s">
        <v>31</v>
      </c>
      <c r="E22" s="8" t="s">
        <v>109</v>
      </c>
      <c r="F22" s="13"/>
      <c r="G22" s="12"/>
      <c r="H22" s="21"/>
      <c r="I22" s="13"/>
      <c r="J22" s="10"/>
      <c r="K22" s="10"/>
      <c r="L22" s="10"/>
      <c r="M22" s="9"/>
      <c r="N22" s="9"/>
      <c r="O22" s="9"/>
      <c r="P22" s="24">
        <v>45000</v>
      </c>
      <c r="Q22" s="40">
        <v>0.4</v>
      </c>
      <c r="R22" s="33">
        <f>P22-P22*Q22</f>
        <v>27000</v>
      </c>
      <c r="S22" s="33">
        <f>R22</f>
        <v>27000</v>
      </c>
      <c r="U22" s="54">
        <v>69.5</v>
      </c>
      <c r="W22" s="54">
        <f t="shared" si="3"/>
        <v>8340</v>
      </c>
      <c r="X22" s="54">
        <f t="shared" si="3"/>
        <v>0</v>
      </c>
      <c r="Y22" s="54">
        <v>3000</v>
      </c>
      <c r="Z22" s="54">
        <f>SUM(W22:Y22)</f>
        <v>11340</v>
      </c>
      <c r="AA22" s="54">
        <f>AB22-Z22</f>
        <v>10434.193548387098</v>
      </c>
      <c r="AB22" s="54">
        <f t="shared" si="2"/>
        <v>21774.193548387098</v>
      </c>
    </row>
    <row r="23" spans="1:28" ht="7.5" customHeight="1">
      <c r="A23" s="48"/>
      <c r="B23" s="30"/>
      <c r="C23" s="49"/>
      <c r="E23" s="28"/>
      <c r="F23" s="28"/>
      <c r="G23" s="28"/>
      <c r="H23" s="36"/>
      <c r="I23" s="36"/>
      <c r="J23" s="46"/>
      <c r="K23" s="46"/>
      <c r="L23" s="46"/>
      <c r="M23" s="30"/>
      <c r="N23" s="30"/>
      <c r="O23" s="30"/>
    </row>
    <row r="24" spans="1:28" ht="20.25">
      <c r="A24" s="1" t="s">
        <v>11</v>
      </c>
      <c r="B24" s="30"/>
      <c r="C24" s="49"/>
      <c r="E24" s="50"/>
      <c r="F24" s="50"/>
      <c r="G24" s="28"/>
      <c r="H24" s="28"/>
      <c r="I24" s="36"/>
      <c r="J24" s="36"/>
      <c r="K24" s="36"/>
    </row>
    <row r="25" spans="1:28">
      <c r="A25" s="41" t="s">
        <v>3</v>
      </c>
      <c r="B25" s="42" t="s">
        <v>34</v>
      </c>
      <c r="C25" s="43" t="s">
        <v>12</v>
      </c>
      <c r="D25" s="44" t="s">
        <v>72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5"/>
      <c r="P25" s="38" t="s">
        <v>6</v>
      </c>
      <c r="Q25" s="38" t="s">
        <v>7</v>
      </c>
      <c r="R25" s="34" t="s">
        <v>8</v>
      </c>
    </row>
    <row r="26" spans="1:28">
      <c r="A26" s="57" t="s">
        <v>35</v>
      </c>
      <c r="B26" s="22" t="s">
        <v>88</v>
      </c>
      <c r="C26" s="47" t="s">
        <v>36</v>
      </c>
      <c r="D26" s="23"/>
      <c r="E26" s="37"/>
      <c r="F26" s="37"/>
      <c r="G26" s="37"/>
      <c r="H26" s="10"/>
      <c r="I26" s="10"/>
      <c r="J26" s="19"/>
      <c r="K26" s="19"/>
      <c r="L26" s="19"/>
      <c r="M26" s="19" t="s">
        <v>1</v>
      </c>
      <c r="N26" s="19"/>
      <c r="O26" s="19"/>
      <c r="P26" s="16">
        <v>70000</v>
      </c>
      <c r="Q26" s="40">
        <v>0.3</v>
      </c>
      <c r="R26" s="33">
        <f>P26-P26*Q26</f>
        <v>49000</v>
      </c>
    </row>
    <row r="27" spans="1:28">
      <c r="A27" s="57" t="s">
        <v>35</v>
      </c>
      <c r="B27" s="22" t="s">
        <v>18</v>
      </c>
      <c r="C27" s="47" t="s">
        <v>36</v>
      </c>
      <c r="D27" s="23"/>
      <c r="E27" s="37"/>
      <c r="F27" s="37"/>
      <c r="G27" s="37"/>
      <c r="H27" s="10"/>
      <c r="I27" s="10"/>
      <c r="J27" s="19"/>
      <c r="K27" s="19"/>
      <c r="L27" s="19"/>
      <c r="M27" s="19" t="s">
        <v>1</v>
      </c>
      <c r="N27" s="19"/>
      <c r="O27" s="19"/>
      <c r="P27" s="16">
        <v>42000</v>
      </c>
      <c r="Q27" s="40">
        <v>0.3</v>
      </c>
      <c r="R27" s="33">
        <f>P27-P27*Q27</f>
        <v>29400</v>
      </c>
    </row>
    <row r="28" spans="1:28">
      <c r="A28" s="41" t="s">
        <v>3</v>
      </c>
      <c r="B28" s="42" t="s">
        <v>37</v>
      </c>
      <c r="C28" s="43" t="s">
        <v>12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5"/>
      <c r="P28" s="38" t="s">
        <v>6</v>
      </c>
      <c r="Q28" s="38" t="s">
        <v>7</v>
      </c>
      <c r="R28" s="34" t="s">
        <v>8</v>
      </c>
    </row>
    <row r="29" spans="1:28">
      <c r="A29" s="39"/>
      <c r="B29" s="25" t="s">
        <v>112</v>
      </c>
      <c r="C29" s="47" t="s">
        <v>113</v>
      </c>
      <c r="D29" s="23"/>
      <c r="E29" s="13"/>
      <c r="F29" s="13"/>
      <c r="G29" s="37"/>
      <c r="H29" s="13"/>
      <c r="I29" s="13"/>
      <c r="J29" s="10"/>
      <c r="K29" s="10"/>
      <c r="L29" s="10"/>
      <c r="M29" s="9"/>
      <c r="N29" s="9"/>
      <c r="O29" s="9"/>
      <c r="P29" s="24">
        <v>28000</v>
      </c>
      <c r="Q29" s="40">
        <v>0.3</v>
      </c>
      <c r="R29" s="33">
        <f>P29-P29*Q29</f>
        <v>19600</v>
      </c>
    </row>
    <row r="30" spans="1:28">
      <c r="A30" s="39" t="s">
        <v>38</v>
      </c>
      <c r="B30" s="25" t="s">
        <v>24</v>
      </c>
      <c r="C30" s="47" t="s">
        <v>39</v>
      </c>
      <c r="D30" s="23"/>
      <c r="E30" s="13"/>
      <c r="F30" s="13"/>
      <c r="G30" s="37"/>
      <c r="H30" s="13"/>
      <c r="I30" s="13"/>
      <c r="J30" s="10"/>
      <c r="K30" s="10"/>
      <c r="L30" s="10"/>
      <c r="M30" s="9" t="s">
        <v>1</v>
      </c>
      <c r="N30" s="9"/>
      <c r="O30" s="9"/>
      <c r="P30" s="24">
        <v>20000</v>
      </c>
      <c r="Q30" s="40">
        <v>0.3</v>
      </c>
      <c r="R30" s="33">
        <f>P30-P30*Q30</f>
        <v>14000</v>
      </c>
    </row>
    <row r="31" spans="1:28">
      <c r="A31" s="39" t="s">
        <v>40</v>
      </c>
      <c r="B31" s="26" t="s">
        <v>29</v>
      </c>
      <c r="C31" s="47" t="s">
        <v>39</v>
      </c>
      <c r="D31" s="23"/>
      <c r="E31" s="37"/>
      <c r="F31" s="37"/>
      <c r="G31" s="37"/>
      <c r="H31" s="13"/>
      <c r="I31" s="13"/>
      <c r="J31" s="10"/>
      <c r="K31" s="10"/>
      <c r="L31" s="10"/>
      <c r="M31" s="9" t="s">
        <v>1</v>
      </c>
      <c r="N31" s="9"/>
      <c r="O31" s="9"/>
      <c r="P31" s="24">
        <v>18000</v>
      </c>
      <c r="Q31" s="40">
        <v>0.3</v>
      </c>
      <c r="R31" s="33">
        <f>P31-P31*Q31</f>
        <v>12600</v>
      </c>
    </row>
    <row r="32" spans="1:28" ht="7.5" customHeight="1">
      <c r="A32" s="29"/>
      <c r="B32" s="5" t="s">
        <v>1</v>
      </c>
      <c r="C32" s="27" t="s">
        <v>1</v>
      </c>
      <c r="D32" s="5"/>
      <c r="E32" s="30"/>
      <c r="F32" s="30"/>
      <c r="G32" s="28"/>
      <c r="H32" s="28"/>
      <c r="I32"/>
      <c r="J32"/>
      <c r="K32"/>
    </row>
    <row r="33" spans="1:28" ht="20.25">
      <c r="A33" s="1" t="s">
        <v>46</v>
      </c>
      <c r="B33" s="30"/>
      <c r="C33" s="49"/>
      <c r="G33" s="28"/>
      <c r="H33" s="28"/>
      <c r="I33" s="36"/>
      <c r="J33" s="36"/>
      <c r="K33" s="36"/>
    </row>
    <row r="34" spans="1:28">
      <c r="A34" s="41" t="s">
        <v>3</v>
      </c>
      <c r="B34" s="42" t="s">
        <v>74</v>
      </c>
      <c r="C34" s="43" t="s">
        <v>33</v>
      </c>
      <c r="D34" s="44" t="s">
        <v>13</v>
      </c>
      <c r="E34" s="44" t="s">
        <v>32</v>
      </c>
      <c r="F34" s="44">
        <v>110</v>
      </c>
      <c r="G34" s="44">
        <v>115</v>
      </c>
      <c r="H34" s="44">
        <v>120</v>
      </c>
      <c r="I34" s="44">
        <v>125</v>
      </c>
      <c r="J34" s="44">
        <v>130</v>
      </c>
      <c r="K34" s="44">
        <v>135</v>
      </c>
      <c r="L34" s="44"/>
      <c r="M34" s="44"/>
      <c r="N34" s="44"/>
      <c r="O34" s="45"/>
      <c r="P34" s="38" t="s">
        <v>6</v>
      </c>
      <c r="Q34" s="38" t="s">
        <v>7</v>
      </c>
      <c r="R34" s="34" t="s">
        <v>8</v>
      </c>
    </row>
    <row r="35" spans="1:28">
      <c r="A35" s="57" t="s">
        <v>78</v>
      </c>
      <c r="B35" s="22" t="s">
        <v>48</v>
      </c>
      <c r="C35" s="22" t="s">
        <v>47</v>
      </c>
      <c r="D35" s="8" t="s">
        <v>53</v>
      </c>
      <c r="E35" s="8" t="s">
        <v>51</v>
      </c>
      <c r="F35" s="17"/>
      <c r="G35" s="17"/>
      <c r="H35" s="17"/>
      <c r="I35" s="17"/>
      <c r="J35" s="18"/>
      <c r="K35" s="18"/>
      <c r="L35" s="19"/>
      <c r="M35" s="19"/>
      <c r="N35" s="19"/>
      <c r="O35" s="19"/>
      <c r="P35" s="16">
        <v>10000</v>
      </c>
      <c r="Q35" s="40">
        <v>0.3</v>
      </c>
      <c r="R35" s="33">
        <f>P35-P35*Q35</f>
        <v>7000</v>
      </c>
      <c r="U35">
        <v>13.5</v>
      </c>
      <c r="W35">
        <f>U35*V$6</f>
        <v>1620</v>
      </c>
      <c r="Y35">
        <v>500</v>
      </c>
      <c r="Z35" s="54">
        <f>SUM(W35:Y35)</f>
        <v>2120</v>
      </c>
    </row>
    <row r="36" spans="1:28">
      <c r="A36" s="57" t="s">
        <v>80</v>
      </c>
      <c r="B36" s="22" t="s">
        <v>49</v>
      </c>
      <c r="C36" s="22" t="s">
        <v>50</v>
      </c>
      <c r="D36" s="8" t="s">
        <v>53</v>
      </c>
      <c r="E36" s="8" t="s">
        <v>51</v>
      </c>
      <c r="F36" s="17"/>
      <c r="G36" s="17"/>
      <c r="H36" s="17"/>
      <c r="I36" s="17"/>
      <c r="J36" s="18"/>
      <c r="K36" s="18"/>
      <c r="L36" s="19"/>
      <c r="M36" s="19" t="s">
        <v>1</v>
      </c>
      <c r="N36" s="19"/>
      <c r="O36" s="19"/>
      <c r="P36" s="16">
        <v>10000</v>
      </c>
      <c r="Q36" s="40">
        <v>0.3</v>
      </c>
      <c r="R36" s="33">
        <f>P36-P36*Q36</f>
        <v>7000</v>
      </c>
      <c r="U36">
        <v>15</v>
      </c>
      <c r="W36">
        <f>U36*V$6</f>
        <v>1800</v>
      </c>
      <c r="Y36">
        <v>500</v>
      </c>
      <c r="Z36" s="54">
        <f>SUM(W36:Y36)</f>
        <v>2300</v>
      </c>
    </row>
    <row r="37" spans="1:28">
      <c r="A37" s="41" t="s">
        <v>3</v>
      </c>
      <c r="B37" s="42" t="s">
        <v>73</v>
      </c>
      <c r="C37" s="43" t="s">
        <v>33</v>
      </c>
      <c r="D37" s="44" t="s">
        <v>13</v>
      </c>
      <c r="E37" s="44" t="s">
        <v>32</v>
      </c>
      <c r="F37" s="44">
        <v>80</v>
      </c>
      <c r="G37" s="44">
        <v>85</v>
      </c>
      <c r="H37" s="44">
        <v>90</v>
      </c>
      <c r="I37" s="44">
        <v>95</v>
      </c>
      <c r="J37" s="44">
        <v>100</v>
      </c>
      <c r="K37" s="44">
        <v>105</v>
      </c>
      <c r="L37" s="44"/>
      <c r="M37" s="44"/>
      <c r="N37" s="44"/>
      <c r="O37" s="45"/>
      <c r="P37" s="38" t="s">
        <v>6</v>
      </c>
      <c r="Q37" s="38" t="s">
        <v>7</v>
      </c>
      <c r="R37" s="34" t="s">
        <v>8</v>
      </c>
      <c r="Z37" s="54"/>
    </row>
    <row r="38" spans="1:28">
      <c r="A38" s="57" t="s">
        <v>81</v>
      </c>
      <c r="B38" s="22" t="s">
        <v>48</v>
      </c>
      <c r="C38" s="22" t="s">
        <v>47</v>
      </c>
      <c r="D38" s="8" t="s">
        <v>53</v>
      </c>
      <c r="E38" s="8" t="s">
        <v>52</v>
      </c>
      <c r="F38" s="52"/>
      <c r="G38" s="52"/>
      <c r="H38" s="52"/>
      <c r="I38" s="52"/>
      <c r="J38" s="53"/>
      <c r="K38" s="53"/>
      <c r="L38" s="10"/>
      <c r="M38" s="9" t="s">
        <v>1</v>
      </c>
      <c r="N38" s="9"/>
      <c r="O38" s="9"/>
      <c r="P38" s="24">
        <v>8600</v>
      </c>
      <c r="Q38" s="40">
        <v>0.30230000000000001</v>
      </c>
      <c r="R38" s="33">
        <f>P38-P38*Q38</f>
        <v>6000.2199999999993</v>
      </c>
      <c r="U38">
        <v>12.5</v>
      </c>
      <c r="W38">
        <f>U38*V$6</f>
        <v>1500</v>
      </c>
      <c r="Y38">
        <v>500</v>
      </c>
      <c r="Z38" s="54">
        <f>SUM(W38:Y38)</f>
        <v>2000</v>
      </c>
    </row>
    <row r="39" spans="1:28">
      <c r="A39" s="57" t="s">
        <v>79</v>
      </c>
      <c r="B39" s="22" t="s">
        <v>49</v>
      </c>
      <c r="C39" s="22" t="s">
        <v>50</v>
      </c>
      <c r="D39" s="8" t="s">
        <v>53</v>
      </c>
      <c r="E39" s="8" t="s">
        <v>52</v>
      </c>
      <c r="F39" s="52"/>
      <c r="G39" s="52"/>
      <c r="H39" s="52"/>
      <c r="I39" s="52"/>
      <c r="J39" s="53"/>
      <c r="K39" s="53"/>
      <c r="L39" s="10"/>
      <c r="M39" s="9" t="s">
        <v>1</v>
      </c>
      <c r="N39" s="9"/>
      <c r="O39" s="9"/>
      <c r="P39" s="24">
        <v>8600</v>
      </c>
      <c r="Q39" s="40">
        <v>0.30230000000000001</v>
      </c>
      <c r="R39" s="33">
        <f>P39-P39*Q39</f>
        <v>6000.2199999999993</v>
      </c>
      <c r="U39">
        <v>12.5</v>
      </c>
      <c r="W39">
        <f>U39*V$6</f>
        <v>1500</v>
      </c>
      <c r="Y39">
        <v>500</v>
      </c>
      <c r="Z39" s="54">
        <f>SUM(W39:Y39)</f>
        <v>2000</v>
      </c>
    </row>
    <row r="40" spans="1:28" ht="6" customHeight="1">
      <c r="A40" s="5"/>
      <c r="B40" s="5"/>
      <c r="C40" s="31"/>
      <c r="D40" s="5"/>
      <c r="E40" s="5"/>
      <c r="F40" s="5"/>
      <c r="G40" s="28"/>
      <c r="H40" s="28"/>
      <c r="I40" s="28"/>
      <c r="J40" s="28"/>
      <c r="K40" s="28"/>
    </row>
    <row r="41" spans="1:28" ht="18" customHeight="1">
      <c r="A41" s="1" t="s">
        <v>54</v>
      </c>
      <c r="B41" s="30"/>
      <c r="C41" s="49"/>
      <c r="E41" s="28"/>
      <c r="F41" s="75" t="s">
        <v>63</v>
      </c>
      <c r="G41" s="76"/>
      <c r="H41" s="75" t="s">
        <v>61</v>
      </c>
      <c r="I41" s="76"/>
      <c r="J41" s="75" t="s">
        <v>56</v>
      </c>
      <c r="K41" s="76"/>
      <c r="L41" s="75" t="s">
        <v>57</v>
      </c>
      <c r="M41" s="76"/>
    </row>
    <row r="42" spans="1:28">
      <c r="A42" s="41" t="s">
        <v>3</v>
      </c>
      <c r="B42" s="42" t="s">
        <v>65</v>
      </c>
      <c r="C42" s="43" t="s">
        <v>33</v>
      </c>
      <c r="D42" s="44" t="s">
        <v>13</v>
      </c>
      <c r="E42" s="44"/>
      <c r="F42" s="75" t="s">
        <v>64</v>
      </c>
      <c r="G42" s="76"/>
      <c r="H42" s="75" t="s">
        <v>58</v>
      </c>
      <c r="I42" s="76"/>
      <c r="J42" s="75" t="s">
        <v>59</v>
      </c>
      <c r="K42" s="76"/>
      <c r="L42" s="75" t="s">
        <v>60</v>
      </c>
      <c r="M42" s="76"/>
      <c r="N42" s="44"/>
      <c r="O42" s="45"/>
      <c r="P42" s="38" t="s">
        <v>6</v>
      </c>
      <c r="Q42" s="38" t="s">
        <v>7</v>
      </c>
      <c r="R42" s="34" t="s">
        <v>8</v>
      </c>
    </row>
    <row r="43" spans="1:28">
      <c r="A43" s="57" t="s">
        <v>55</v>
      </c>
      <c r="B43" s="22" t="s">
        <v>62</v>
      </c>
      <c r="C43" s="22" t="s">
        <v>91</v>
      </c>
      <c r="D43" s="8" t="s">
        <v>53</v>
      </c>
      <c r="E43" s="51"/>
      <c r="F43" s="77"/>
      <c r="G43" s="78"/>
      <c r="H43" s="79"/>
      <c r="I43" s="80"/>
      <c r="J43" s="79"/>
      <c r="K43" s="80"/>
      <c r="L43" s="79"/>
      <c r="M43" s="80"/>
      <c r="N43" s="19"/>
      <c r="O43" s="19"/>
      <c r="P43" s="16">
        <v>20000</v>
      </c>
      <c r="Q43" s="40">
        <v>0.3</v>
      </c>
      <c r="R43" s="33">
        <f>P43-P43*Q43</f>
        <v>14000</v>
      </c>
    </row>
    <row r="44" spans="1:28">
      <c r="A44" s="60"/>
      <c r="B44" s="61"/>
      <c r="C44" s="61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</row>
    <row r="45" spans="1:28">
      <c r="A45" s="41" t="s">
        <v>3</v>
      </c>
      <c r="B45" s="42" t="s">
        <v>66</v>
      </c>
      <c r="C45" s="43" t="s">
        <v>33</v>
      </c>
      <c r="D45" s="44" t="s">
        <v>13</v>
      </c>
      <c r="E45" s="44" t="s">
        <v>72</v>
      </c>
      <c r="F45" s="44"/>
      <c r="G45" s="44"/>
      <c r="H45" s="44"/>
      <c r="I45" s="44"/>
      <c r="J45" s="44"/>
      <c r="K45" s="44"/>
      <c r="L45" s="44"/>
      <c r="M45" s="44"/>
      <c r="N45" s="44"/>
      <c r="O45" s="45"/>
      <c r="P45" s="38" t="s">
        <v>6</v>
      </c>
      <c r="Q45" s="38" t="s">
        <v>7</v>
      </c>
      <c r="R45" s="34" t="s">
        <v>8</v>
      </c>
    </row>
    <row r="46" spans="1:28">
      <c r="A46" s="57" t="s">
        <v>82</v>
      </c>
      <c r="B46" s="22" t="s">
        <v>67</v>
      </c>
      <c r="C46" s="22" t="s">
        <v>68</v>
      </c>
      <c r="D46" s="8" t="s">
        <v>71</v>
      </c>
      <c r="E46" s="23"/>
      <c r="F46" s="37"/>
      <c r="G46" s="37"/>
      <c r="H46" s="13"/>
      <c r="I46" s="13"/>
      <c r="J46" s="10"/>
      <c r="K46" s="10"/>
      <c r="L46" s="10"/>
      <c r="M46" s="9" t="s">
        <v>1</v>
      </c>
      <c r="N46" s="9"/>
      <c r="O46" s="9"/>
      <c r="P46" s="24">
        <v>13000</v>
      </c>
      <c r="Q46" s="40">
        <v>0.3</v>
      </c>
      <c r="R46" s="33">
        <f>P46-P46*Q46</f>
        <v>9100</v>
      </c>
    </row>
    <row r="47" spans="1:28">
      <c r="A47" s="57" t="s">
        <v>85</v>
      </c>
      <c r="B47" s="22" t="s">
        <v>67</v>
      </c>
      <c r="C47" s="22" t="s">
        <v>86</v>
      </c>
      <c r="D47" s="8" t="s">
        <v>71</v>
      </c>
      <c r="E47" s="23"/>
      <c r="F47" s="37"/>
      <c r="G47" s="37"/>
      <c r="H47" s="13"/>
      <c r="I47" s="13"/>
      <c r="J47" s="10"/>
      <c r="K47" s="10"/>
      <c r="L47" s="10"/>
      <c r="M47" s="9"/>
      <c r="N47" s="9"/>
      <c r="O47" s="9"/>
      <c r="P47" s="24">
        <v>25000</v>
      </c>
      <c r="Q47" s="40">
        <v>0.3</v>
      </c>
      <c r="R47" s="33">
        <f>P47-P47*Q47</f>
        <v>17500</v>
      </c>
    </row>
    <row r="48" spans="1:28">
      <c r="A48" s="39" t="s">
        <v>83</v>
      </c>
      <c r="B48" s="22" t="s">
        <v>75</v>
      </c>
      <c r="C48" s="22" t="s">
        <v>76</v>
      </c>
      <c r="D48" s="8" t="s">
        <v>71</v>
      </c>
      <c r="E48" s="23"/>
      <c r="F48" s="13"/>
      <c r="G48" s="37"/>
      <c r="H48" s="13"/>
      <c r="I48" s="13"/>
      <c r="J48" s="10"/>
      <c r="K48" s="10"/>
      <c r="L48" s="10"/>
      <c r="M48" s="9"/>
      <c r="N48" s="9"/>
      <c r="O48" s="9"/>
      <c r="P48" s="24">
        <v>20000</v>
      </c>
      <c r="Q48" s="40">
        <v>0.3</v>
      </c>
      <c r="R48" s="33">
        <f>P48-P48*Q48</f>
        <v>14000</v>
      </c>
      <c r="U48">
        <v>21</v>
      </c>
      <c r="W48" s="54">
        <f>U48*$V$6</f>
        <v>2520</v>
      </c>
      <c r="X48" s="54">
        <f>V48*$V$6</f>
        <v>0</v>
      </c>
      <c r="Y48" s="54">
        <v>1500</v>
      </c>
      <c r="Z48" s="54">
        <f>SUM(W48:Y48)</f>
        <v>4020</v>
      </c>
      <c r="AA48" s="54">
        <f>AB48-Z48</f>
        <v>7135.3784860557771</v>
      </c>
      <c r="AB48" s="54">
        <f>R48/1.255</f>
        <v>11155.378486055777</v>
      </c>
    </row>
    <row r="49" spans="1:18">
      <c r="A49" s="39" t="s">
        <v>84</v>
      </c>
      <c r="B49" s="22" t="s">
        <v>69</v>
      </c>
      <c r="C49" s="22" t="s">
        <v>70</v>
      </c>
      <c r="D49" s="8" t="s">
        <v>71</v>
      </c>
      <c r="E49" s="23"/>
      <c r="F49" s="37"/>
      <c r="G49" s="37"/>
      <c r="H49" s="13"/>
      <c r="I49" s="13"/>
      <c r="J49" s="10"/>
      <c r="K49" s="10"/>
      <c r="L49" s="10"/>
      <c r="M49" s="9"/>
      <c r="N49" s="9"/>
      <c r="O49" s="9"/>
      <c r="P49" s="24">
        <v>25000</v>
      </c>
      <c r="Q49" s="40">
        <v>0.3</v>
      </c>
      <c r="R49" s="33">
        <f>P49-P49*Q49</f>
        <v>17500</v>
      </c>
    </row>
    <row r="50" spans="1:18">
      <c r="A50" s="5"/>
      <c r="B50" s="5"/>
      <c r="C50" s="31"/>
      <c r="D50" s="5"/>
      <c r="E50" s="5"/>
      <c r="F50" s="5"/>
      <c r="G50" s="28"/>
      <c r="H50" s="28"/>
      <c r="I50" s="28"/>
      <c r="J50" s="28"/>
      <c r="K50" s="28"/>
    </row>
    <row r="51" spans="1:18">
      <c r="A51" s="5"/>
      <c r="B51" s="5"/>
      <c r="C51" s="31"/>
      <c r="D51" s="5"/>
      <c r="E51" s="5"/>
      <c r="F51" s="5"/>
      <c r="G51" s="28"/>
      <c r="H51" s="28"/>
      <c r="I51" s="28"/>
      <c r="J51" s="28"/>
      <c r="K51" s="28"/>
    </row>
    <row r="52" spans="1:18">
      <c r="A52" s="6"/>
      <c r="B52" s="5"/>
      <c r="C52" s="31"/>
      <c r="D52" s="5"/>
      <c r="E52" s="5"/>
      <c r="F52" s="5"/>
      <c r="G52" s="28"/>
      <c r="H52" s="28"/>
      <c r="I52" s="28"/>
      <c r="J52" s="28"/>
      <c r="K52" s="28"/>
    </row>
    <row r="53" spans="1:18">
      <c r="A53" s="6"/>
      <c r="B53" s="5"/>
      <c r="C53" s="31"/>
      <c r="D53" s="5"/>
      <c r="E53" s="5"/>
      <c r="F53" s="5"/>
      <c r="G53" s="28"/>
      <c r="H53" s="28"/>
      <c r="I53" s="28"/>
      <c r="J53" s="28"/>
      <c r="K53" s="28"/>
    </row>
    <row r="54" spans="1:18">
      <c r="A54" s="5"/>
      <c r="B54" s="5"/>
      <c r="C54" s="31"/>
      <c r="D54" s="5"/>
      <c r="E54" s="5"/>
      <c r="F54" s="5"/>
      <c r="G54" s="28"/>
      <c r="H54" s="28"/>
      <c r="I54" s="28"/>
      <c r="J54" s="28"/>
      <c r="K54" s="28"/>
    </row>
    <row r="55" spans="1:18">
      <c r="A55" s="5"/>
      <c r="B55" s="5"/>
      <c r="C55" s="31"/>
      <c r="D55" s="5"/>
      <c r="E55" s="5"/>
      <c r="F55" s="5"/>
      <c r="G55" s="28"/>
      <c r="H55" s="28"/>
      <c r="I55" s="28"/>
      <c r="J55" s="28"/>
      <c r="K55" s="28"/>
      <c r="L55" s="5"/>
      <c r="M55" s="5"/>
      <c r="N55" s="5"/>
      <c r="O55" s="5"/>
    </row>
    <row r="56" spans="1:18">
      <c r="A56" s="5"/>
    </row>
    <row r="57" spans="1:18">
      <c r="B57" s="32"/>
      <c r="C57" s="7"/>
      <c r="D57" s="6"/>
      <c r="E57" s="6"/>
      <c r="F57" s="6"/>
      <c r="G57" s="30"/>
      <c r="H57" s="30"/>
      <c r="I57" s="30"/>
      <c r="J57" s="30"/>
      <c r="K57" s="30"/>
    </row>
    <row r="58" spans="1:18">
      <c r="A58" s="32"/>
    </row>
  </sheetData>
  <mergeCells count="21">
    <mergeCell ref="F42:G42"/>
    <mergeCell ref="H42:I42"/>
    <mergeCell ref="J42:K42"/>
    <mergeCell ref="L42:M42"/>
    <mergeCell ref="F43:G43"/>
    <mergeCell ref="H43:I43"/>
    <mergeCell ref="J43:K43"/>
    <mergeCell ref="L43:M43"/>
    <mergeCell ref="F8:O8"/>
    <mergeCell ref="S8:S9"/>
    <mergeCell ref="F41:G41"/>
    <mergeCell ref="H41:I41"/>
    <mergeCell ref="J41:K41"/>
    <mergeCell ref="L41:M41"/>
    <mergeCell ref="B2:C2"/>
    <mergeCell ref="B4:C4"/>
    <mergeCell ref="O4:S4"/>
    <mergeCell ref="F5:M5"/>
    <mergeCell ref="O5:S6"/>
    <mergeCell ref="B6:C6"/>
    <mergeCell ref="F6:M6"/>
  </mergeCells>
  <pageMargins left="0.74803149606299213" right="0.74803149606299213" top="0.98425196850393704" bottom="0.98425196850393704" header="0.51181102362204722" footer="0.51181102362204722"/>
  <pageSetup paperSize="9" scale="42" orientation="landscape" horizontalDpi="300" r:id="rId1"/>
  <headerFooter alignWithMargins="0">
    <oddHeader xml:space="preserve">&amp;C&amp;26Skíðasport ehf. - Pöntun á Elan skíðabúnaði 2019-2020
</oddHeader>
    <oddFooter>&amp;R&amp;12Skíðasport ehf.
kt. 510509-1100
www.skidasport.is
Sími: 8461674 (Björgvin)
e-mail: bjoggi@skidasport.is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2</vt:i4>
      </vt:variant>
    </vt:vector>
  </HeadingPairs>
  <TitlesOfParts>
    <vt:vector size="2" baseType="lpstr">
      <vt:lpstr>Elan Keppnisskíði </vt:lpstr>
      <vt:lpstr>Elan Keppnisskíði Vinnuskjal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 Valdimarsson</dc:creator>
  <cp:lastModifiedBy>Sveinn Guðmundsson</cp:lastModifiedBy>
  <cp:lastPrinted>2025-04-21T13:35:24Z</cp:lastPrinted>
  <dcterms:created xsi:type="dcterms:W3CDTF">2008-03-17T13:41:56Z</dcterms:created>
  <dcterms:modified xsi:type="dcterms:W3CDTF">2025-04-22T14:39:50Z</dcterms:modified>
</cp:coreProperties>
</file>